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21660" windowHeight="4755" tabRatio="1000" activeTab="0"/>
  </bookViews>
  <sheets>
    <sheet name="Australia" sheetId="1" r:id="rId1"/>
    <sheet name="CAP appeal summary 08-09" sheetId="2" r:id="rId2"/>
    <sheet name="CAP pie charts" sheetId="3" r:id="rId3"/>
    <sheet name="Flash appeals 08-09" sheetId="4" r:id="rId4"/>
    <sheet name="2000" sheetId="5" r:id="rId5"/>
    <sheet name="2001" sheetId="6" r:id="rId6"/>
    <sheet name="2002 " sheetId="7" r:id="rId7"/>
    <sheet name="2003" sheetId="8" r:id="rId8"/>
    <sheet name="2004" sheetId="9" r:id="rId9"/>
    <sheet name="2005" sheetId="10" r:id="rId10"/>
    <sheet name="2006" sheetId="11" r:id="rId11"/>
    <sheet name="2007" sheetId="12" r:id="rId12"/>
    <sheet name="2008" sheetId="13" r:id="rId13"/>
    <sheet name="2009" sheetId="14" r:id="rId14"/>
  </sheets>
  <externalReferences>
    <externalReference r:id="rId17"/>
  </externalReferences>
  <definedNames/>
  <calcPr fullCalcOnLoad="1"/>
</workbook>
</file>

<file path=xl/comments1.xml><?xml version="1.0" encoding="utf-8"?>
<comments xmlns="http://schemas.openxmlformats.org/spreadsheetml/2006/main">
  <authors>
    <author>LisaW</author>
  </authors>
  <commentList>
    <comment ref="A4" authorId="0">
      <text>
        <r>
          <rPr>
            <b/>
            <sz val="8"/>
            <rFont val="Tahoma"/>
            <family val="2"/>
          </rPr>
          <t>LisaW:</t>
        </r>
        <r>
          <rPr>
            <sz val="8"/>
            <rFont val="Tahoma"/>
            <family val="2"/>
          </rPr>
          <t xml:space="preserve">
Source: Development Initiatives calculation of total humanitarian aid, based on OECD DAC data (current prices)</t>
        </r>
      </text>
    </comment>
    <comment ref="A3" authorId="0">
      <text>
        <r>
          <rPr>
            <b/>
            <sz val="8"/>
            <rFont val="Tahoma"/>
            <family val="2"/>
          </rPr>
          <t>LisaW:</t>
        </r>
        <r>
          <rPr>
            <sz val="8"/>
            <rFont val="Tahoma"/>
            <family val="2"/>
          </rPr>
          <t xml:space="preserve">
Source: 
FTS</t>
        </r>
      </text>
    </comment>
    <comment ref="A2" authorId="0">
      <text>
        <r>
          <rPr>
            <b/>
            <sz val="8"/>
            <rFont val="Tahoma"/>
            <family val="2"/>
          </rPr>
          <t>LisaW:</t>
        </r>
        <r>
          <rPr>
            <sz val="8"/>
            <rFont val="Tahoma"/>
            <family val="2"/>
          </rPr>
          <t xml:space="preserve">
Source: FTS</t>
        </r>
      </text>
    </comment>
    <comment ref="K4" authorId="0">
      <text>
        <r>
          <rPr>
            <b/>
            <sz val="8"/>
            <rFont val="Tahoma"/>
            <family val="2"/>
          </rPr>
          <t xml:space="preserve">LisaW:
</t>
        </r>
        <r>
          <rPr>
            <sz val="8"/>
            <rFont val="Tahoma"/>
            <family val="2"/>
          </rPr>
          <t>official HA data for 2009 is preliminary</t>
        </r>
      </text>
    </comment>
  </commentList>
</comments>
</file>

<file path=xl/sharedStrings.xml><?xml version="1.0" encoding="utf-8"?>
<sst xmlns="http://schemas.openxmlformats.org/spreadsheetml/2006/main" count="764" uniqueCount="280">
  <si>
    <t>Appeal 2006</t>
  </si>
  <si>
    <t>Total funding all donors</t>
  </si>
  <si>
    <t>Angola 2000</t>
  </si>
  <si>
    <t>Burundi 2000</t>
  </si>
  <si>
    <t>Democratic Republic of Congo 2000</t>
  </si>
  <si>
    <t>DPR of Korea 2000</t>
  </si>
  <si>
    <t>Great Lakes Region and Central Africa 2000</t>
  </si>
  <si>
    <t>Maluku Crisis 2000</t>
  </si>
  <si>
    <t>Republic of Congo 2000</t>
  </si>
  <si>
    <t>Sierra Leone 2000</t>
  </si>
  <si>
    <t>Somalia 2000</t>
  </si>
  <si>
    <t>Southeastern Europe 2000</t>
  </si>
  <si>
    <t>Sudan 2000</t>
  </si>
  <si>
    <t>Tajikistan 2000</t>
  </si>
  <si>
    <t>Tanzania (United Republic of) 2000</t>
  </si>
  <si>
    <t>Uganda 2000</t>
  </si>
  <si>
    <t>(blank)</t>
  </si>
  <si>
    <t>Grand Total</t>
  </si>
  <si>
    <t>Inside</t>
  </si>
  <si>
    <t>Outside</t>
  </si>
  <si>
    <t>Total requirements</t>
  </si>
  <si>
    <t>US$m</t>
  </si>
  <si>
    <t>% change</t>
  </si>
  <si>
    <t>Change in UN CAP funding requirements</t>
  </si>
  <si>
    <t>-</t>
  </si>
  <si>
    <t>UN CAP appeal requirements</t>
  </si>
  <si>
    <t>Angola 2001</t>
  </si>
  <si>
    <t>Burundi 2001</t>
  </si>
  <si>
    <t>Democratic Republic of Congo 2001</t>
  </si>
  <si>
    <t>DPR of Korea 2001</t>
  </si>
  <si>
    <t>Eritrea 2001</t>
  </si>
  <si>
    <t>Ethiopia 2001</t>
  </si>
  <si>
    <t>Great Lakes Region and Central Africa 2001</t>
  </si>
  <si>
    <t>Maluku Crisis 2001</t>
  </si>
  <si>
    <t>Northern Caucasus (Russian Federation) 2001</t>
  </si>
  <si>
    <t>Republic of Congo 2001</t>
  </si>
  <si>
    <t>Sierra Leone 2001</t>
  </si>
  <si>
    <t>Somalia 2001</t>
  </si>
  <si>
    <t>Southeastern Europe 2001</t>
  </si>
  <si>
    <t>Sudan 2001</t>
  </si>
  <si>
    <t>Tajikistan 2001</t>
  </si>
  <si>
    <t>Tanzania (United Republic of) 2001</t>
  </si>
  <si>
    <t>Uganda 2001</t>
  </si>
  <si>
    <t>West Africa 2001</t>
  </si>
  <si>
    <t>(Blank)</t>
  </si>
  <si>
    <t>Grand Total (all funding)</t>
  </si>
  <si>
    <t>West Africa 2002</t>
  </si>
  <si>
    <t>Uganda 2002</t>
  </si>
  <si>
    <t>Tajikistan 2002</t>
  </si>
  <si>
    <t>Sudan 2002</t>
  </si>
  <si>
    <t>Southeastern Europe 2002</t>
  </si>
  <si>
    <t>Somalia 2002</t>
  </si>
  <si>
    <t>Sierra Leone 2002</t>
  </si>
  <si>
    <t>North Caucasus 2002</t>
  </si>
  <si>
    <t>Liberia 2002</t>
  </si>
  <si>
    <t>Indonesia 2002</t>
  </si>
  <si>
    <t>Humanitarian Crisis in Southern Africa 2002 - ZIMBABWE</t>
  </si>
  <si>
    <t>Humanitarian Crisis in Southern Africa 2002 - ZAMBIA</t>
  </si>
  <si>
    <t>Humanitarian Crisis in Southern Africa 2002 - SWAZILAND</t>
  </si>
  <si>
    <t>Humanitarian Crisis in Southern Africa 2002 - REGION</t>
  </si>
  <si>
    <t>Humanitarian Crisis in Southern Africa 2002 - MALAWI</t>
  </si>
  <si>
    <t>Humanitarian Crisis in Southern Africa 2002 - LESOTHO</t>
  </si>
  <si>
    <t>Guinea 2002</t>
  </si>
  <si>
    <t>Great Lakes Region and Central Africa 2002</t>
  </si>
  <si>
    <t>Eritrea 2002</t>
  </si>
  <si>
    <t>DPR of Korea 2002</t>
  </si>
  <si>
    <t>Democratic Republic of Congo 2002</t>
  </si>
  <si>
    <t>Burundi 2002</t>
  </si>
  <si>
    <t>Angola 2002</t>
  </si>
  <si>
    <t>Afghanistan 2002 (ITAP for the Afghan People)</t>
  </si>
  <si>
    <t>(Blanks)</t>
  </si>
  <si>
    <t>Uganda 2003</t>
  </si>
  <si>
    <t>Tajikistan 2003</t>
  </si>
  <si>
    <t>Sudan 2003</t>
  </si>
  <si>
    <t>Somalia 2003</t>
  </si>
  <si>
    <t>Sierra Leone 2003</t>
  </si>
  <si>
    <t>occupied Palestinian territory 2003</t>
  </si>
  <si>
    <t>Liberia 2003</t>
  </si>
  <si>
    <t>Iraq Crisis 2003</t>
  </si>
  <si>
    <t>Indonesia 2003</t>
  </si>
  <si>
    <t>Humanitarian Crisis in Southern Africa - ZIMBABWE (July - December 2003)</t>
  </si>
  <si>
    <t>Humanitarian Crisis in Southern Africa - ZAMBIA (July 2003 - June 2004)</t>
  </si>
  <si>
    <t>Humanitarian Crisis in Southern Africa - SWAZILAND (July 2003 - June 2004)</t>
  </si>
  <si>
    <t>Humanitarian Crisis in Southern Africa - REGION (July 2003 - June 2004)</t>
  </si>
  <si>
    <t>Humanitarian Crisis in Southern Africa - MOZAMBIQUE (July 2003 - June 2004)</t>
  </si>
  <si>
    <t>Humanitarian Crisis in Southern Africa - MALAWI (July 2003 - June 2004)</t>
  </si>
  <si>
    <t>Humanitarian Crisis in Southern Africa - LESOTHO (July 2003 - June 2004)</t>
  </si>
  <si>
    <t>Guinea 2003</t>
  </si>
  <si>
    <t>Great Lakes Region and Central Africa 2003</t>
  </si>
  <si>
    <t>Eritrea 2003</t>
  </si>
  <si>
    <t>DPR of Korea 2003</t>
  </si>
  <si>
    <t>Democratic Republic of Congo 2003</t>
  </si>
  <si>
    <t xml:space="preserve">Côte d'Ivoire and the West Africa Sub-Region 2002-2003 </t>
  </si>
  <si>
    <t>Cote d'Ivoire + 5 2003</t>
  </si>
  <si>
    <t>Chechnya and Neighbouring Republics (RF) 2003</t>
  </si>
  <si>
    <t>Central African Republic  2003</t>
  </si>
  <si>
    <t>Burundi 2003</t>
  </si>
  <si>
    <t>Angola 2003</t>
  </si>
  <si>
    <t>Appeal title</t>
  </si>
  <si>
    <t>Angola 2004</t>
  </si>
  <si>
    <t>Bangladesh  2004</t>
  </si>
  <si>
    <t>Bolivia  2004</t>
  </si>
  <si>
    <t>Burundi 2004</t>
  </si>
  <si>
    <t>Central African Republic 2004</t>
  </si>
  <si>
    <t>Chad 2004</t>
  </si>
  <si>
    <t>Chechnya and Neighbouring Republics (RF) 2004</t>
  </si>
  <si>
    <t>Cote d'Ivoire + 3 2004</t>
  </si>
  <si>
    <t>Democratic Republic of Congo 2004</t>
  </si>
  <si>
    <t>DPR of Korea 2004</t>
  </si>
  <si>
    <t>Eritrea 2004</t>
  </si>
  <si>
    <t>Great Lakes Region 2004</t>
  </si>
  <si>
    <t>Grenada  2004</t>
  </si>
  <si>
    <t>Guinea 2004</t>
  </si>
  <si>
    <t>Haiti  2004</t>
  </si>
  <si>
    <t>Haiti Floods  2004</t>
  </si>
  <si>
    <t xml:space="preserve">Indonesia 2004 </t>
  </si>
  <si>
    <t xml:space="preserve">Islamic Republic of Iran 2004 </t>
  </si>
  <si>
    <t>Kenya  2004</t>
  </si>
  <si>
    <t>Liberia 2004</t>
  </si>
  <si>
    <t>Madagascar  2004</t>
  </si>
  <si>
    <t>occupied Palestinian territory 2004</t>
  </si>
  <si>
    <t>Philippines  2004</t>
  </si>
  <si>
    <t>Sierra Leone 2004</t>
  </si>
  <si>
    <t>Somalia 2004</t>
  </si>
  <si>
    <t>Sudan 2004</t>
  </si>
  <si>
    <t>Tajikistan 2004</t>
  </si>
  <si>
    <t>Tanzania (United Republic of) 2004</t>
  </si>
  <si>
    <t>Uganda 2004</t>
  </si>
  <si>
    <t>West Africa Sub-Regional 2004</t>
  </si>
  <si>
    <t>Zimbabwe 2004</t>
  </si>
  <si>
    <t>Angola Marburg VHF  2005</t>
  </si>
  <si>
    <t>Benin  2005</t>
  </si>
  <si>
    <t>Burundi 2005</t>
  </si>
  <si>
    <t>Central African Republic 2005</t>
  </si>
  <si>
    <t>Chad 2005</t>
  </si>
  <si>
    <t>Chechnya and Neighbouring Republics (RF) 2005</t>
  </si>
  <si>
    <t>Cote d'Ivoire 2005</t>
  </si>
  <si>
    <t>Democratic Republic of Congo 2005</t>
  </si>
  <si>
    <t>Djibouti Drought  2005</t>
  </si>
  <si>
    <t>Eritrea 2005</t>
  </si>
  <si>
    <t>Great Lakes Region 2005</t>
  </si>
  <si>
    <t>Guatemala  2005</t>
  </si>
  <si>
    <t>Guinea 2005</t>
  </si>
  <si>
    <t>Guyana  2005</t>
  </si>
  <si>
    <t>Indian Ocean Earthquake-Tsunami  2005</t>
  </si>
  <si>
    <t>Malawi  2005</t>
  </si>
  <si>
    <t>Niger  2005</t>
  </si>
  <si>
    <t>occupied Palestinian territory 2005</t>
  </si>
  <si>
    <t>Republic of Congo 2005</t>
  </si>
  <si>
    <t>Somalia 2005</t>
  </si>
  <si>
    <t>South Asia Earthquake 2005</t>
  </si>
  <si>
    <t>Sudan - Humanitarian &amp; Recovery Components of the 2005 Work Plan</t>
  </si>
  <si>
    <t>Uganda 2005</t>
  </si>
  <si>
    <t>West Africa 2005</t>
  </si>
  <si>
    <t>West and Central Africa Region Cholera 2005</t>
  </si>
  <si>
    <t>Burundi 2006</t>
  </si>
  <si>
    <t>Central African Republic 2006</t>
  </si>
  <si>
    <t>Chad 2006</t>
  </si>
  <si>
    <t>Cote d'Ivoire 2006</t>
  </si>
  <si>
    <t>Democratic Republic of the Congo Action Plan 2006</t>
  </si>
  <si>
    <t>Great Lakes Region 2006</t>
  </si>
  <si>
    <t>Guinea 2006</t>
  </si>
  <si>
    <t xml:space="preserve">Guinea-Bissau 2006 </t>
  </si>
  <si>
    <t xml:space="preserve">Horn of Africa 2006 </t>
  </si>
  <si>
    <t>Kenya 2006</t>
  </si>
  <si>
    <t>Lebanon Crisis 2006</t>
  </si>
  <si>
    <t>Liberia 2006</t>
  </si>
  <si>
    <t>Nepal 2005-2006</t>
  </si>
  <si>
    <t>occupied Palestinian territory 2006</t>
  </si>
  <si>
    <t>Republic of Congo 2006</t>
  </si>
  <si>
    <t>Somalia 2006</t>
  </si>
  <si>
    <t>Somalia: 2006 Flood Response Plan</t>
  </si>
  <si>
    <t>Sudan Work Plan 2006 (Humanitarian Action component)</t>
  </si>
  <si>
    <t>Timor-Leste 2006</t>
  </si>
  <si>
    <t>Uganda 2006</t>
  </si>
  <si>
    <t>West Africa 2006</t>
  </si>
  <si>
    <t>Zimbabwe 2006</t>
  </si>
  <si>
    <t>Appeal 2007</t>
  </si>
  <si>
    <t>Bolivia Flash Appeal 2007</t>
  </si>
  <si>
    <t>Burkina Faso Floods Flash Appeal 2007</t>
  </si>
  <si>
    <t>Burundi 2007</t>
  </si>
  <si>
    <t>Central African Republic 2007</t>
  </si>
  <si>
    <t>Chad 2007</t>
  </si>
  <si>
    <t>Cote d'Ivoire 2007</t>
  </si>
  <si>
    <t xml:space="preserve">Democratic Republic of Congo 2007 Humanitarian Action Plan </t>
  </si>
  <si>
    <t>Dominican Republic Flash Appeal 2007</t>
  </si>
  <si>
    <t>Ghana Floods Flash Appeal 2007</t>
  </si>
  <si>
    <t>Great Lakes Region 2007</t>
  </si>
  <si>
    <t>Korea DPR Flash Appeal: Floods Emergency 2007</t>
  </si>
  <si>
    <t>Lesotho Drought Flash Appeal 2007</t>
  </si>
  <si>
    <t>Liberia Common Humanitarian Action Plan 2007</t>
  </si>
  <si>
    <t>Madagascar Floods Flash Appeal 2007</t>
  </si>
  <si>
    <t>Mozambique Floods and Cyclone Flash Appeal 2007</t>
  </si>
  <si>
    <t>Nicaragua Flash Appeal 2007</t>
  </si>
  <si>
    <t>occupied Palestinian territory 2007</t>
  </si>
  <si>
    <t>Pakistan Cyclone and Floods Flash Appeal 2007</t>
  </si>
  <si>
    <t>Peru Earthquake Flash Appeal 2007</t>
  </si>
  <si>
    <t>Republic of Congo 2007</t>
  </si>
  <si>
    <t>Somalia 2007</t>
  </si>
  <si>
    <t>Sudan Flash Appeal: Flood Response 2007</t>
  </si>
  <si>
    <t xml:space="preserve">Sudan Work Plan 2007 (Humanitarian Action component) </t>
  </si>
  <si>
    <t>Swaziland Drought Flash Appeal 2007</t>
  </si>
  <si>
    <t>Timor-Leste 2007</t>
  </si>
  <si>
    <t>Uganda 2007</t>
  </si>
  <si>
    <t>Uganda Floods Flash Appeal 2007</t>
  </si>
  <si>
    <t>West Africa 2007</t>
  </si>
  <si>
    <t>Zambia Floods Flash Appeal 2007</t>
  </si>
  <si>
    <t>Zimbabwe 2007</t>
  </si>
  <si>
    <t>Bolivia Flash Appeal 2008 [unrevised as of Oct. 2008; appeal closed at 80% funding and unmet requirements reduced to zero]</t>
  </si>
  <si>
    <t>Central African Republic 2008</t>
  </si>
  <si>
    <t>Chad 2008</t>
  </si>
  <si>
    <t>Côte d'Ivoire 2008</t>
  </si>
  <si>
    <t xml:space="preserve">Democratic Republic of Congo 2008 Humanitarian Action Plan </t>
  </si>
  <si>
    <t>Georgia Crisis Flash Appeal (Revised) 2008</t>
  </si>
  <si>
    <t>Haiti Flash Appeal (Revised) 2008</t>
  </si>
  <si>
    <t>Honduras Flash Appeal (Updated) (November - April) 2008</t>
  </si>
  <si>
    <t>Iraq 2008</t>
  </si>
  <si>
    <t>Kenya Emergency Humanitarian Response Plan (Revised) 2008</t>
  </si>
  <si>
    <t>Kyrgyzstan Flash Appeal (Revised) 2008</t>
  </si>
  <si>
    <t xml:space="preserve">Madagascar Flash Appeal 2008 [unrevised as of Nov. 2008; appeal closed at 50% funding and unmet requirements reduced to zero] </t>
  </si>
  <si>
    <t>Myanmar Flash Appeal (Revised) 2008</t>
  </si>
  <si>
    <t>occupied Palestinian territory 2008</t>
  </si>
  <si>
    <t>Somalia 2008</t>
  </si>
  <si>
    <t xml:space="preserve">Southern African Region Preparedness and Response Plan 2008 [unrevised as of Nov. 2008; appeal closed at 33% funding and unmet requirements reduced to zero] </t>
  </si>
  <si>
    <t xml:space="preserve">Sudan Work Plan 2008 (Humanitarian/Early Recovery Component) </t>
  </si>
  <si>
    <t>Syria Drought Appeal 2008</t>
  </si>
  <si>
    <t>Tajikistan Flash Appeal (Revised) 2008</t>
  </si>
  <si>
    <t>Uganda 2008</t>
  </si>
  <si>
    <t>West Africa 2008</t>
  </si>
  <si>
    <t xml:space="preserve">Yemen Floods Response Plan (November - April) 2008 [unrevised as of April 2008; appeal closed at 45% funding and unmet requirements reduced to zero] </t>
  </si>
  <si>
    <t>Zimbabwe 2008</t>
  </si>
  <si>
    <t>Appeal 2009</t>
  </si>
  <si>
    <t>Afghanistan Humanitarian Action Plan 2009</t>
  </si>
  <si>
    <t>Burkina Faso Flash Appeal (September 2009 - February 2010)</t>
  </si>
  <si>
    <t>Central African Republic 2009</t>
  </si>
  <si>
    <t>Chad 2009</t>
  </si>
  <si>
    <t>Côte d'Ivoire 2009</t>
  </si>
  <si>
    <t>Democratic Republic of the Congo 2009</t>
  </si>
  <si>
    <t>El Salvador Flash Appeal (Revised) (November 2009 - May 2010)</t>
  </si>
  <si>
    <t>Iraq and the region 2009</t>
  </si>
  <si>
    <t>Kenya Emergency Humanitarian Response Plan 2009</t>
  </si>
  <si>
    <t>Lao PDR Flash Appeal (Revised) (October 2009 - April 2010)</t>
  </si>
  <si>
    <t>Madagascar Flash Appeal (Revised) (April - October 2009)</t>
  </si>
  <si>
    <t>Namibia Flash Appeal (Revised) (March - November 2009)</t>
  </si>
  <si>
    <t>occupied Palestinian territory 2009</t>
  </si>
  <si>
    <t>Pakistan Humanitarian Response Plan (Revised) 2008-2009</t>
  </si>
  <si>
    <t>Philippines Flash Appeal  (Revised) (October 2009 - March 2010)</t>
  </si>
  <si>
    <t>Somalia 2009</t>
  </si>
  <si>
    <t>Sri Lanka Common Humanitarian Action Plan 2009</t>
  </si>
  <si>
    <t>Sudan 2009</t>
  </si>
  <si>
    <t>Uganda 2009</t>
  </si>
  <si>
    <t>West Africa 2009</t>
  </si>
  <si>
    <t>Yemen Flash Appeal (Revised) (September - December 2009)</t>
  </si>
  <si>
    <t>Zimbabwe 2009</t>
  </si>
  <si>
    <t>UK contribution as a % of total funding</t>
  </si>
  <si>
    <t xml:space="preserve">Total funding as a % of total requirements </t>
  </si>
  <si>
    <t>Appeal 2008</t>
  </si>
  <si>
    <t>Appeal requirements (US$m)</t>
  </si>
  <si>
    <t>Needs not met (%)</t>
  </si>
  <si>
    <t>Flash appeals 2008</t>
  </si>
  <si>
    <t>Consolidated appeals 2008</t>
  </si>
  <si>
    <t>Australia</t>
  </si>
  <si>
    <t>Flash appeals 2009</t>
  </si>
  <si>
    <t>Australia (US$m)</t>
  </si>
  <si>
    <t>Consolidated appeals 2009</t>
  </si>
  <si>
    <t>Other 18 appeals</t>
  </si>
  <si>
    <t>Other 17 appeals</t>
  </si>
  <si>
    <t>Appeal type</t>
  </si>
  <si>
    <t>Consolidated</t>
  </si>
  <si>
    <t>Flash</t>
  </si>
  <si>
    <t>Australian funding for UN CAP appeal</t>
  </si>
  <si>
    <t xml:space="preserve">Australian humanitarian aid </t>
  </si>
  <si>
    <t>Change in Australian funding for UN CAP</t>
  </si>
  <si>
    <t>Change in Australian humanitarian funding</t>
  </si>
  <si>
    <t>UN CAP appeals 2008</t>
  </si>
  <si>
    <t>Donor contributions to UN CAP appeals (US$m)</t>
  </si>
  <si>
    <t>Donor's contribution to the appeal's funding</t>
  </si>
  <si>
    <t>UN CAP appeal requirements (US$m)</t>
  </si>
  <si>
    <t>UN CAP appeal needs not met (%)</t>
  </si>
  <si>
    <t>UN CAP appeals 2009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</si>
</sst>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0.00_ ;[Red]\-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9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theme="4" tint="0.39998000860214233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 vertical="top"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164" fontId="32" fillId="33" borderId="0" xfId="0" applyNumberFormat="1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59" applyNumberFormat="1" applyFont="1" applyBorder="1" applyAlignment="1">
      <alignment/>
    </xf>
    <xf numFmtId="165" fontId="0" fillId="0" borderId="0" xfId="59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9" fillId="34" borderId="0" xfId="0" applyFont="1" applyFill="1" applyAlignment="1">
      <alignment/>
    </xf>
    <xf numFmtId="2" fontId="29" fillId="33" borderId="0" xfId="0" applyNumberFormat="1" applyFont="1" applyFill="1" applyAlignment="1">
      <alignment/>
    </xf>
    <xf numFmtId="3" fontId="0" fillId="0" borderId="0" xfId="0" applyNumberFormat="1" applyAlignment="1">
      <alignment vertical="top"/>
    </xf>
    <xf numFmtId="165" fontId="0" fillId="0" borderId="0" xfId="59" applyNumberFormat="1" applyFont="1" applyAlignment="1">
      <alignment/>
    </xf>
    <xf numFmtId="165" fontId="0" fillId="0" borderId="0" xfId="59" applyNumberFormat="1" applyFont="1" applyAlignment="1" quotePrefix="1">
      <alignment/>
    </xf>
    <xf numFmtId="43" fontId="2" fillId="0" borderId="0" xfId="42" applyFont="1" applyAlignment="1">
      <alignment vertical="top"/>
    </xf>
    <xf numFmtId="43" fontId="0" fillId="0" borderId="0" xfId="42" applyFont="1" applyAlignment="1">
      <alignment vertical="top"/>
    </xf>
    <xf numFmtId="43" fontId="0" fillId="0" borderId="0" xfId="42" applyFont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4" fontId="29" fillId="33" borderId="0" xfId="0" applyNumberFormat="1" applyFont="1" applyFill="1" applyBorder="1" applyAlignment="1">
      <alignment/>
    </xf>
    <xf numFmtId="0" fontId="32" fillId="34" borderId="0" xfId="0" applyFont="1" applyFill="1" applyAlignment="1">
      <alignment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/>
    </xf>
    <xf numFmtId="9" fontId="0" fillId="0" borderId="0" xfId="59" applyFont="1" applyBorder="1" applyAlignment="1">
      <alignment/>
    </xf>
    <xf numFmtId="0" fontId="0" fillId="0" borderId="0" xfId="0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 vertical="top"/>
    </xf>
    <xf numFmtId="164" fontId="0" fillId="0" borderId="0" xfId="0" applyNumberFormat="1" applyFont="1" applyBorder="1" applyAlignment="1">
      <alignment/>
    </xf>
    <xf numFmtId="3" fontId="32" fillId="33" borderId="0" xfId="0" applyNumberFormat="1" applyFont="1" applyFill="1" applyAlignment="1">
      <alignment horizontal="right" vertical="top"/>
    </xf>
    <xf numFmtId="0" fontId="0" fillId="0" borderId="0" xfId="0" applyFont="1" applyAlignment="1">
      <alignment/>
    </xf>
    <xf numFmtId="164" fontId="32" fillId="0" borderId="0" xfId="0" applyNumberFormat="1" applyFont="1" applyFill="1" applyBorder="1" applyAlignment="1">
      <alignment/>
    </xf>
    <xf numFmtId="2" fontId="0" fillId="0" borderId="0" xfId="59" applyNumberFormat="1" applyFont="1" applyBorder="1" applyAlignment="1">
      <alignment/>
    </xf>
    <xf numFmtId="0" fontId="29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9" fontId="29" fillId="33" borderId="0" xfId="59" applyFont="1" applyFill="1" applyBorder="1" applyAlignment="1">
      <alignment/>
    </xf>
    <xf numFmtId="165" fontId="29" fillId="33" borderId="0" xfId="59" applyNumberFormat="1" applyFont="1" applyFill="1" applyBorder="1" applyAlignment="1">
      <alignment/>
    </xf>
    <xf numFmtId="43" fontId="32" fillId="33" borderId="0" xfId="42" applyFont="1" applyFill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166" fontId="32" fillId="34" borderId="0" xfId="42" applyNumberFormat="1" applyFont="1" applyFill="1" applyAlignment="1">
      <alignment/>
    </xf>
    <xf numFmtId="166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55" applyFont="1">
      <alignment vertical="top"/>
      <protection/>
    </xf>
    <xf numFmtId="9" fontId="0" fillId="0" borderId="0" xfId="59" applyFont="1" applyAlignment="1">
      <alignment/>
    </xf>
    <xf numFmtId="9" fontId="0" fillId="0" borderId="0" xfId="59" applyFont="1" applyBorder="1" applyAlignment="1">
      <alignment/>
    </xf>
    <xf numFmtId="9" fontId="32" fillId="33" borderId="0" xfId="59" applyFont="1" applyFill="1" applyBorder="1" applyAlignment="1">
      <alignment/>
    </xf>
    <xf numFmtId="165" fontId="32" fillId="33" borderId="0" xfId="59" applyNumberFormat="1" applyFont="1" applyFill="1" applyBorder="1" applyAlignment="1">
      <alignment/>
    </xf>
    <xf numFmtId="2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2" fontId="32" fillId="33" borderId="13" xfId="0" applyNumberFormat="1" applyFont="1" applyFill="1" applyBorder="1" applyAlignment="1">
      <alignment/>
    </xf>
    <xf numFmtId="2" fontId="32" fillId="33" borderId="0" xfId="0" applyNumberFormat="1" applyFont="1" applyFill="1" applyAlignment="1">
      <alignment/>
    </xf>
    <xf numFmtId="0" fontId="32" fillId="33" borderId="0" xfId="0" applyFont="1" applyFill="1" applyAlignment="1">
      <alignment/>
    </xf>
    <xf numFmtId="164" fontId="29" fillId="0" borderId="0" xfId="0" applyNumberFormat="1" applyFont="1" applyFill="1" applyBorder="1" applyAlignment="1">
      <alignment/>
    </xf>
    <xf numFmtId="2" fontId="32" fillId="33" borderId="0" xfId="59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9" fontId="26" fillId="0" borderId="0" xfId="59" applyFont="1" applyFill="1" applyBorder="1" applyAlignment="1">
      <alignment/>
    </xf>
    <xf numFmtId="165" fontId="26" fillId="0" borderId="0" xfId="59" applyNumberFormat="1" applyFont="1" applyFill="1" applyBorder="1" applyAlignment="1">
      <alignment/>
    </xf>
    <xf numFmtId="2" fontId="32" fillId="33" borderId="14" xfId="0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164" fontId="26" fillId="0" borderId="0" xfId="0" applyNumberFormat="1" applyFont="1" applyBorder="1" applyAlignment="1">
      <alignment/>
    </xf>
    <xf numFmtId="164" fontId="26" fillId="0" borderId="0" xfId="0" applyNumberFormat="1" applyFont="1" applyFill="1" applyBorder="1" applyAlignment="1">
      <alignment/>
    </xf>
    <xf numFmtId="3" fontId="32" fillId="0" borderId="0" xfId="0" applyNumberFormat="1" applyFont="1" applyFill="1" applyAlignment="1">
      <alignment horizontal="right" vertical="top"/>
    </xf>
    <xf numFmtId="1" fontId="0" fillId="0" borderId="0" xfId="0" applyNumberFormat="1" applyBorder="1" applyAlignment="1">
      <alignment/>
    </xf>
    <xf numFmtId="4" fontId="1" fillId="0" borderId="0" xfId="0" applyNumberFormat="1" applyFont="1" applyAlignment="1">
      <alignment horizontal="right" vertical="top"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/>
    </xf>
    <xf numFmtId="43" fontId="1" fillId="0" borderId="0" xfId="42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4" fontId="1" fillId="0" borderId="0" xfId="55" applyNumberFormat="1" applyFont="1" applyAlignment="1">
      <alignment horizontal="right" vertical="top"/>
      <protection/>
    </xf>
    <xf numFmtId="4" fontId="0" fillId="0" borderId="0" xfId="0" applyNumberFormat="1" applyFont="1" applyAlignment="1">
      <alignment/>
    </xf>
    <xf numFmtId="9" fontId="3" fillId="0" borderId="0" xfId="59" applyFont="1" applyAlignment="1">
      <alignment horizontal="right" vertical="top"/>
    </xf>
    <xf numFmtId="9" fontId="45" fillId="33" borderId="0" xfId="59" applyFont="1" applyFill="1" applyAlignment="1">
      <alignment horizontal="right" vertical="top"/>
    </xf>
    <xf numFmtId="4" fontId="32" fillId="33" borderId="0" xfId="0" applyNumberFormat="1" applyFont="1" applyFill="1" applyAlignment="1">
      <alignment horizontal="right" vertical="top"/>
    </xf>
    <xf numFmtId="9" fontId="0" fillId="0" borderId="0" xfId="59" applyFont="1" applyAlignment="1">
      <alignment/>
    </xf>
    <xf numFmtId="9" fontId="32" fillId="33" borderId="0" xfId="59" applyFont="1" applyFill="1" applyAlignment="1">
      <alignment/>
    </xf>
    <xf numFmtId="0" fontId="26" fillId="0" borderId="0" xfId="0" applyFont="1" applyFill="1" applyAlignment="1">
      <alignment/>
    </xf>
    <xf numFmtId="4" fontId="32" fillId="33" borderId="0" xfId="0" applyNumberFormat="1" applyFont="1" applyFill="1" applyAlignment="1">
      <alignment vertical="top"/>
    </xf>
    <xf numFmtId="0" fontId="43" fillId="0" borderId="0" xfId="0" applyFont="1" applyBorder="1" applyAlignment="1">
      <alignment/>
    </xf>
    <xf numFmtId="43" fontId="32" fillId="33" borderId="13" xfId="42" applyFont="1" applyFill="1" applyBorder="1" applyAlignment="1">
      <alignment/>
    </xf>
    <xf numFmtId="2" fontId="32" fillId="33" borderId="15" xfId="0" applyNumberFormat="1" applyFont="1" applyFill="1" applyBorder="1" applyAlignment="1">
      <alignment/>
    </xf>
    <xf numFmtId="4" fontId="32" fillId="33" borderId="0" xfId="55" applyNumberFormat="1" applyFont="1" applyFill="1" applyAlignment="1">
      <alignment horizontal="right" vertical="top"/>
      <protection/>
    </xf>
    <xf numFmtId="43" fontId="32" fillId="33" borderId="0" xfId="42" applyNumberFormat="1" applyFont="1" applyFill="1" applyAlignment="1">
      <alignment horizontal="right" vertical="top"/>
    </xf>
    <xf numFmtId="9" fontId="0" fillId="0" borderId="0" xfId="59" applyFont="1" applyAlignment="1">
      <alignment/>
    </xf>
    <xf numFmtId="0" fontId="32" fillId="33" borderId="16" xfId="0" applyFont="1" applyFill="1" applyBorder="1" applyAlignment="1">
      <alignment/>
    </xf>
    <xf numFmtId="0" fontId="32" fillId="33" borderId="17" xfId="0" applyFont="1" applyFill="1" applyBorder="1" applyAlignment="1">
      <alignment/>
    </xf>
    <xf numFmtId="0" fontId="32" fillId="33" borderId="18" xfId="0" applyFont="1" applyFill="1" applyBorder="1" applyAlignment="1">
      <alignment/>
    </xf>
    <xf numFmtId="0" fontId="32" fillId="35" borderId="19" xfId="0" applyFont="1" applyFill="1" applyBorder="1" applyAlignment="1">
      <alignment/>
    </xf>
    <xf numFmtId="0" fontId="32" fillId="35" borderId="0" xfId="0" applyFont="1" applyFill="1" applyBorder="1" applyAlignment="1">
      <alignment/>
    </xf>
    <xf numFmtId="0" fontId="32" fillId="35" borderId="2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3" fontId="1" fillId="0" borderId="0" xfId="0" applyNumberFormat="1" applyFont="1" applyAlignment="1">
      <alignment horizontal="right" vertical="top"/>
    </xf>
    <xf numFmtId="2" fontId="0" fillId="0" borderId="0" xfId="0" applyNumberFormat="1" applyFont="1" applyBorder="1" applyAlignment="1">
      <alignment/>
    </xf>
    <xf numFmtId="0" fontId="32" fillId="0" borderId="0" xfId="0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2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Alignment="1">
      <alignment/>
    </xf>
    <xf numFmtId="0" fontId="32" fillId="33" borderId="0" xfId="0" applyFont="1" applyFill="1" applyBorder="1" applyAlignment="1">
      <alignment vertical="top"/>
    </xf>
    <xf numFmtId="0" fontId="32" fillId="33" borderId="0" xfId="0" applyFont="1" applyFill="1" applyBorder="1" applyAlignment="1">
      <alignment vertical="top" wrapText="1"/>
    </xf>
    <xf numFmtId="0" fontId="32" fillId="33" borderId="0" xfId="0" applyFont="1" applyFill="1" applyAlignment="1">
      <alignment vertical="top" wrapText="1"/>
    </xf>
    <xf numFmtId="165" fontId="0" fillId="0" borderId="0" xfId="59" applyNumberFormat="1" applyFont="1" applyBorder="1" applyAlignment="1">
      <alignment/>
    </xf>
    <xf numFmtId="165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-0.0075"/>
          <c:w val="0.5547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Australia!$A$2</c:f>
              <c:strCache>
                <c:ptCount val="1"/>
                <c:pt idx="0">
                  <c:v>UN CAP appeal requirements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Australia!$B$1:$K$1</c:f>
              <c:numCache/>
            </c:numRef>
          </c:cat>
          <c:val>
            <c:numRef>
              <c:f>Australia!$B$2:$K$2</c:f>
              <c:numCache/>
            </c:numRef>
          </c:val>
          <c:smooth val="0"/>
        </c:ser>
        <c:ser>
          <c:idx val="2"/>
          <c:order val="1"/>
          <c:tx>
            <c:strRef>
              <c:f>Australia!$A$3</c:f>
              <c:strCache>
                <c:ptCount val="1"/>
                <c:pt idx="0">
                  <c:v>Australian funding for UN CAP appeal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Australia!$B$1:$K$1</c:f>
              <c:numCache/>
            </c:numRef>
          </c:cat>
          <c:val>
            <c:numRef>
              <c:f>Australia!$B$3:$K$3</c:f>
              <c:numCache/>
            </c:numRef>
          </c:val>
          <c:smooth val="0"/>
        </c:ser>
        <c:ser>
          <c:idx val="3"/>
          <c:order val="2"/>
          <c:tx>
            <c:strRef>
              <c:f>Australia!$A$4</c:f>
              <c:strCache>
                <c:ptCount val="1"/>
                <c:pt idx="0">
                  <c:v>Australian humanitarian aid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Australia!$B$1:$K$1</c:f>
              <c:numCache/>
            </c:numRef>
          </c:cat>
          <c:val>
            <c:numRef>
              <c:f>Australia!$B$4:$K$4</c:f>
              <c:numCache/>
            </c:numRef>
          </c:val>
          <c:smooth val="0"/>
        </c:ser>
        <c:marker val="1"/>
        <c:axId val="46601288"/>
        <c:axId val="16758409"/>
      </c:lineChart>
      <c:catAx>
        <c:axId val="46601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758409"/>
        <c:crosses val="autoZero"/>
        <c:auto val="1"/>
        <c:lblOffset val="100"/>
        <c:tickLblSkip val="1"/>
        <c:noMultiLvlLbl val="0"/>
      </c:catAx>
      <c:valAx>
        <c:axId val="16758409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US$m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01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9"/>
          <c:y val="0.301"/>
          <c:w val="0.33275"/>
          <c:h val="0.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-0.00775"/>
          <c:w val="0.54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Australia!$A$7</c:f>
              <c:strCache>
                <c:ptCount val="1"/>
                <c:pt idx="0">
                  <c:v>Change in UN CAP funding requirements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Australia!$B$6:$K$6</c:f>
              <c:numCache/>
            </c:numRef>
          </c:cat>
          <c:val>
            <c:numRef>
              <c:f>Australia!$B$7:$K$7</c:f>
              <c:numCache/>
            </c:numRef>
          </c:val>
          <c:smooth val="0"/>
        </c:ser>
        <c:ser>
          <c:idx val="2"/>
          <c:order val="1"/>
          <c:tx>
            <c:strRef>
              <c:f>Australia!$A$8</c:f>
              <c:strCache>
                <c:ptCount val="1"/>
                <c:pt idx="0">
                  <c:v>Change in Australian funding for UN CAP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Australia!$B$6:$K$6</c:f>
              <c:numCache/>
            </c:numRef>
          </c:cat>
          <c:val>
            <c:numRef>
              <c:f>Australia!$B$8:$K$8</c:f>
              <c:numCache/>
            </c:numRef>
          </c:val>
          <c:smooth val="0"/>
        </c:ser>
        <c:ser>
          <c:idx val="3"/>
          <c:order val="2"/>
          <c:tx>
            <c:strRef>
              <c:f>Australia!$A$9</c:f>
              <c:strCache>
                <c:ptCount val="1"/>
                <c:pt idx="0">
                  <c:v>Change in Australian humanitarian funding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Australia!$B$6:$K$6</c:f>
              <c:numCache/>
            </c:numRef>
          </c:cat>
          <c:val>
            <c:numRef>
              <c:f>Australia!$B$9:$K$9</c:f>
              <c:numCache/>
            </c:numRef>
          </c:val>
          <c:smooth val="0"/>
        </c:ser>
        <c:marker val="1"/>
        <c:axId val="16607954"/>
        <c:axId val="15253859"/>
      </c:lineChart>
      <c:catAx>
        <c:axId val="1660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253859"/>
        <c:crosses val="autoZero"/>
        <c:auto val="1"/>
        <c:lblOffset val="100"/>
        <c:tickLblSkip val="1"/>
        <c:noMultiLvlLbl val="0"/>
      </c:catAx>
      <c:valAx>
        <c:axId val="15253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07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825"/>
          <c:y val="0.30325"/>
          <c:w val="0.33325"/>
          <c:h val="0.3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-0.00825"/>
          <c:w val="0.906"/>
          <c:h val="0.7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Australia!$A$4</c:f>
              <c:strCache>
                <c:ptCount val="1"/>
                <c:pt idx="0">
                  <c:v>Australian humanitarian aid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Australia!$B$6:$K$6</c:f>
              <c:numCache/>
            </c:numRef>
          </c:cat>
          <c:val>
            <c:numRef>
              <c:f>Australia!$B$4:$K$4</c:f>
              <c:numCache/>
            </c:numRef>
          </c:val>
        </c:ser>
        <c:overlap val="100"/>
        <c:axId val="3067004"/>
        <c:axId val="27603037"/>
      </c:barChart>
      <c:lineChart>
        <c:grouping val="stacked"/>
        <c:varyColors val="0"/>
        <c:ser>
          <c:idx val="1"/>
          <c:order val="1"/>
          <c:tx>
            <c:strRef>
              <c:f>Australia!$A$8</c:f>
              <c:strCache>
                <c:ptCount val="1"/>
                <c:pt idx="0">
                  <c:v>Change in Australian funding for UN CAP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Australia!$B$8:$K$8</c:f>
              <c:numCache/>
            </c:numRef>
          </c:val>
          <c:smooth val="0"/>
        </c:ser>
        <c:ser>
          <c:idx val="2"/>
          <c:order val="2"/>
          <c:tx>
            <c:strRef>
              <c:f>Australia!$A$7</c:f>
              <c:strCache>
                <c:ptCount val="1"/>
                <c:pt idx="0">
                  <c:v>Change in UN CAP funding requirements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Australia!$B$6:$K$6</c:f>
              <c:numCache/>
            </c:numRef>
          </c:cat>
          <c:val>
            <c:numRef>
              <c:f>Australia!$B$7:$K$7</c:f>
              <c:numCache/>
            </c:numRef>
          </c:val>
          <c:smooth val="0"/>
        </c:ser>
        <c:axId val="47100742"/>
        <c:axId val="21253495"/>
      </c:lineChart>
      <c:catAx>
        <c:axId val="306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03037"/>
        <c:crosses val="autoZero"/>
        <c:auto val="1"/>
        <c:lblOffset val="100"/>
        <c:tickLblSkip val="1"/>
        <c:noMultiLvlLbl val="0"/>
      </c:catAx>
      <c:valAx>
        <c:axId val="27603037"/>
        <c:scaling>
          <c:orientation val="minMax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(constant 2008 prices)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7004"/>
        <c:crossesAt val="1"/>
        <c:crossBetween val="between"/>
        <c:dispUnits/>
      </c:valAx>
      <c:catAx>
        <c:axId val="47100742"/>
        <c:scaling>
          <c:orientation val="minMax"/>
        </c:scaling>
        <c:axPos val="b"/>
        <c:delete val="1"/>
        <c:majorTickMark val="out"/>
        <c:minorTickMark val="none"/>
        <c:tickLblPos val="none"/>
        <c:crossAx val="21253495"/>
        <c:crossesAt val="-1"/>
        <c:auto val="1"/>
        <c:lblOffset val="100"/>
        <c:tickLblSkip val="1"/>
        <c:noMultiLvlLbl val="0"/>
      </c:catAx>
      <c:valAx>
        <c:axId val="2125349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007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5"/>
          <c:y val="0.7405"/>
          <c:w val="0.499"/>
          <c:h val="0.238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875"/>
          <c:y val="0.105"/>
          <c:w val="0.29725"/>
          <c:h val="0.77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'CAP pie charts'!$A$2:$A$7</c:f>
              <c:strCache/>
            </c:strRef>
          </c:cat>
          <c:val>
            <c:numRef>
              <c:f>'CAP pie charts'!$B$2:$B$7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6"/>
          <c:y val="0.1045"/>
          <c:w val="0.38525"/>
          <c:h val="0.78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'CAP pie charts'!$A$10:$A$15</c:f>
              <c:strCache/>
            </c:strRef>
          </c:cat>
          <c:val>
            <c:numRef>
              <c:f>'CAP pie charts'!$B$10:$B$15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-0.01725</cdr:y>
    </cdr:from>
    <cdr:to>
      <cdr:x>0.45275</cdr:x>
      <cdr:y>0.0325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-9524" y="-47624"/>
          <a:ext cx="2114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9525</xdr:rowOff>
    </xdr:from>
    <xdr:to>
      <xdr:col>4</xdr:col>
      <xdr:colOff>476250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238125" y="2105025"/>
        <a:ext cx="46386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11</xdr:row>
      <xdr:rowOff>0</xdr:rowOff>
    </xdr:from>
    <xdr:to>
      <xdr:col>12</xdr:col>
      <xdr:colOff>190500</xdr:colOff>
      <xdr:row>26</xdr:row>
      <xdr:rowOff>180975</xdr:rowOff>
    </xdr:to>
    <xdr:graphicFrame>
      <xdr:nvGraphicFramePr>
        <xdr:cNvPr id="2" name="Chart 2"/>
        <xdr:cNvGraphicFramePr/>
      </xdr:nvGraphicFramePr>
      <xdr:xfrm>
        <a:off x="5038725" y="2095500"/>
        <a:ext cx="46291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600075</xdr:colOff>
      <xdr:row>11</xdr:row>
      <xdr:rowOff>38100</xdr:rowOff>
    </xdr:from>
    <xdr:to>
      <xdr:col>20</xdr:col>
      <xdr:colOff>600075</xdr:colOff>
      <xdr:row>26</xdr:row>
      <xdr:rowOff>19050</xdr:rowOff>
    </xdr:to>
    <xdr:graphicFrame>
      <xdr:nvGraphicFramePr>
        <xdr:cNvPr id="3" name="Chart 3"/>
        <xdr:cNvGraphicFramePr/>
      </xdr:nvGraphicFramePr>
      <xdr:xfrm>
        <a:off x="10077450" y="2133600"/>
        <a:ext cx="48768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47625</xdr:rowOff>
    </xdr:from>
    <xdr:to>
      <xdr:col>11</xdr:col>
      <xdr:colOff>552450</xdr:colOff>
      <xdr:row>11</xdr:row>
      <xdr:rowOff>85725</xdr:rowOff>
    </xdr:to>
    <xdr:graphicFrame>
      <xdr:nvGraphicFramePr>
        <xdr:cNvPr id="1" name="Chart 1"/>
        <xdr:cNvGraphicFramePr/>
      </xdr:nvGraphicFramePr>
      <xdr:xfrm>
        <a:off x="5010150" y="47625"/>
        <a:ext cx="54292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12</xdr:row>
      <xdr:rowOff>123825</xdr:rowOff>
    </xdr:from>
    <xdr:to>
      <xdr:col>10</xdr:col>
      <xdr:colOff>571500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019675" y="2409825"/>
        <a:ext cx="48291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ha-DAC-humanitarian-aid-donors-1990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ha trends"/>
      <sheetName val="total ha constant"/>
      <sheetName val="total ha per citizen"/>
      <sheetName val="changes in total ha"/>
      <sheetName val="biggest donors"/>
      <sheetName val="biggest 08-09 changes"/>
      <sheetName val="total ha share of total oda"/>
      <sheetName val="total ha share of GNI"/>
      <sheetName val="total ODA share of GNI"/>
      <sheetName val="... Reference..."/>
      <sheetName val="total ha current"/>
      <sheetName val="bilat ha constant"/>
      <sheetName val="bilat ha current"/>
      <sheetName val="core HA to UN constant"/>
      <sheetName val="core HA to UN current"/>
      <sheetName val="core ha to eu constant"/>
      <sheetName val="oda to eu constant"/>
      <sheetName val="oda to eu current"/>
      <sheetName val="dac donor list dec 2010"/>
      <sheetName val="gni constant 2008"/>
      <sheetName val="total ODA excuding debt"/>
    </sheetNames>
    <sheetDataSet>
      <sheetData sheetId="11">
        <row r="18">
          <cell r="M18">
            <v>89.48941367580201</v>
          </cell>
          <cell r="N18">
            <v>71.92163170617012</v>
          </cell>
          <cell r="O18">
            <v>120.07504827301949</v>
          </cell>
          <cell r="P18">
            <v>118.44</v>
          </cell>
          <cell r="Q18">
            <v>118.08</v>
          </cell>
          <cell r="R18">
            <v>211.54000000000002</v>
          </cell>
          <cell r="S18">
            <v>197.23000000000002</v>
          </cell>
          <cell r="T18">
            <v>162.77865244129478</v>
          </cell>
          <cell r="U18">
            <v>306.25</v>
          </cell>
          <cell r="V18">
            <v>323.99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37.57421875" style="0" bestFit="1" customWidth="1"/>
    <col min="2" max="2" width="9.28125" style="0" bestFit="1" customWidth="1"/>
    <col min="3" max="11" width="9.57421875" style="0" bestFit="1" customWidth="1"/>
  </cols>
  <sheetData>
    <row r="1" spans="1:11" ht="15">
      <c r="A1" s="9" t="s">
        <v>21</v>
      </c>
      <c r="B1" s="9">
        <v>2000</v>
      </c>
      <c r="C1" s="9">
        <v>2001</v>
      </c>
      <c r="D1" s="9">
        <v>2002</v>
      </c>
      <c r="E1" s="9">
        <v>2003</v>
      </c>
      <c r="F1" s="9">
        <v>2004</v>
      </c>
      <c r="G1" s="9">
        <v>2005</v>
      </c>
      <c r="H1" s="9">
        <v>2006</v>
      </c>
      <c r="I1" s="9">
        <v>2007</v>
      </c>
      <c r="J1" s="9">
        <v>2008</v>
      </c>
      <c r="K1" s="9">
        <v>2009</v>
      </c>
    </row>
    <row r="2" spans="1:13" ht="15">
      <c r="A2" t="s">
        <v>25</v>
      </c>
      <c r="B2" s="14">
        <v>1921.947299</v>
      </c>
      <c r="C2" s="15">
        <v>2559.288243</v>
      </c>
      <c r="D2" s="15">
        <v>4374.927861</v>
      </c>
      <c r="E2" s="15">
        <v>5220.348563</v>
      </c>
      <c r="F2" s="15">
        <v>3417.475133</v>
      </c>
      <c r="G2" s="15">
        <v>5979.082395</v>
      </c>
      <c r="H2" s="15">
        <v>5061.085208</v>
      </c>
      <c r="I2" s="15">
        <v>5142.260041</v>
      </c>
      <c r="J2" s="15">
        <v>7088.449376</v>
      </c>
      <c r="K2" s="15">
        <v>9713.033958</v>
      </c>
      <c r="M2" s="11"/>
    </row>
    <row r="3" spans="1:11" ht="15">
      <c r="A3" t="s">
        <v>270</v>
      </c>
      <c r="B3" s="16">
        <f>'2000'!B18</f>
        <v>12.9068</v>
      </c>
      <c r="C3" s="16">
        <f>'2001'!B22</f>
        <v>3.641111</v>
      </c>
      <c r="D3" s="16">
        <f>'2002 '!B28</f>
        <v>33.18716</v>
      </c>
      <c r="E3" s="16">
        <f>'2003'!B31</f>
        <v>31.864781999999998</v>
      </c>
      <c r="F3" s="16">
        <f>'2004'!B35</f>
        <v>69.076907</v>
      </c>
      <c r="G3" s="16">
        <f>'2005'!B29</f>
        <v>51.847311</v>
      </c>
      <c r="H3" s="16">
        <f>'2006'!B26</f>
        <v>26.911352999999995</v>
      </c>
      <c r="I3" s="16">
        <f>'2007'!B34</f>
        <v>43.159901999999995</v>
      </c>
      <c r="J3" s="16">
        <f>'2008'!B26</f>
        <v>60.984255999999995</v>
      </c>
      <c r="K3" s="16">
        <f>'2009'!B26</f>
        <v>104.82333699999998</v>
      </c>
    </row>
    <row r="4" spans="1:11" ht="15">
      <c r="A4" t="s">
        <v>271</v>
      </c>
      <c r="B4" s="16">
        <f>'[1]total ha current'!M18</f>
        <v>89.48941367580201</v>
      </c>
      <c r="C4" s="16">
        <f>'[1]total ha current'!N18</f>
        <v>71.92163170617012</v>
      </c>
      <c r="D4" s="16">
        <f>'[1]total ha current'!O18</f>
        <v>120.07504827301949</v>
      </c>
      <c r="E4" s="16">
        <f>'[1]total ha current'!P18</f>
        <v>118.44</v>
      </c>
      <c r="F4" s="16">
        <f>'[1]total ha current'!Q18</f>
        <v>118.08</v>
      </c>
      <c r="G4" s="16">
        <f>'[1]total ha current'!R18</f>
        <v>211.54000000000002</v>
      </c>
      <c r="H4" s="16">
        <f>'[1]total ha current'!S18</f>
        <v>197.23000000000002</v>
      </c>
      <c r="I4" s="16">
        <f>'[1]total ha current'!T18</f>
        <v>162.77865244129478</v>
      </c>
      <c r="J4" s="16">
        <f>'[1]total ha current'!U18</f>
        <v>306.25</v>
      </c>
      <c r="K4" s="16">
        <f>'[1]total ha current'!V18</f>
        <v>323.99</v>
      </c>
    </row>
    <row r="6" spans="1:11" ht="15">
      <c r="A6" s="9" t="s">
        <v>22</v>
      </c>
      <c r="B6" s="9">
        <v>2000</v>
      </c>
      <c r="C6" s="9">
        <v>2001</v>
      </c>
      <c r="D6" s="9">
        <v>2002</v>
      </c>
      <c r="E6" s="9">
        <v>2003</v>
      </c>
      <c r="F6" s="9">
        <v>2004</v>
      </c>
      <c r="G6" s="9">
        <v>2005</v>
      </c>
      <c r="H6" s="9">
        <v>2006</v>
      </c>
      <c r="I6" s="9">
        <v>2007</v>
      </c>
      <c r="J6" s="9">
        <v>2008</v>
      </c>
      <c r="K6" s="9">
        <v>2009</v>
      </c>
    </row>
    <row r="7" spans="1:11" ht="15">
      <c r="A7" t="s">
        <v>23</v>
      </c>
      <c r="B7" s="13" t="s">
        <v>24</v>
      </c>
      <c r="C7" s="12">
        <f aca="true" t="shared" si="0" ref="C7:K7">(C2-B2)/B2</f>
        <v>0.33161208131545133</v>
      </c>
      <c r="D7" s="12">
        <f t="shared" si="0"/>
        <v>0.7094314690680193</v>
      </c>
      <c r="E7" s="12">
        <f t="shared" si="0"/>
        <v>0.19324220395413724</v>
      </c>
      <c r="F7" s="12">
        <f t="shared" si="0"/>
        <v>-0.34535499081002646</v>
      </c>
      <c r="G7" s="12">
        <f t="shared" si="0"/>
        <v>0.7495613464058527</v>
      </c>
      <c r="H7" s="12">
        <f t="shared" si="0"/>
        <v>-0.1535347945309591</v>
      </c>
      <c r="I7" s="12">
        <f t="shared" si="0"/>
        <v>0.016039017258924426</v>
      </c>
      <c r="J7" s="12">
        <f t="shared" si="0"/>
        <v>0.37846964554159934</v>
      </c>
      <c r="K7" s="12">
        <f t="shared" si="0"/>
        <v>0.3702621607041862</v>
      </c>
    </row>
    <row r="8" spans="1:11" ht="15">
      <c r="A8" t="s">
        <v>272</v>
      </c>
      <c r="B8" s="13" t="s">
        <v>24</v>
      </c>
      <c r="C8" s="12">
        <f aca="true" t="shared" si="1" ref="C8:K8">(C3-B3)/B3</f>
        <v>-0.7178920414045309</v>
      </c>
      <c r="D8" s="12">
        <f t="shared" si="1"/>
        <v>8.114569701390591</v>
      </c>
      <c r="E8" s="12">
        <f t="shared" si="1"/>
        <v>-0.03984607299931662</v>
      </c>
      <c r="F8" s="12">
        <f t="shared" si="1"/>
        <v>1.167813575501631</v>
      </c>
      <c r="G8" s="12">
        <f t="shared" si="1"/>
        <v>-0.24942628076847748</v>
      </c>
      <c r="H8" s="12">
        <f t="shared" si="1"/>
        <v>-0.48094987992723487</v>
      </c>
      <c r="I8" s="12">
        <f t="shared" si="1"/>
        <v>0.603780456523312</v>
      </c>
      <c r="J8" s="12">
        <f t="shared" si="1"/>
        <v>0.41298411659970874</v>
      </c>
      <c r="K8" s="12">
        <f t="shared" si="1"/>
        <v>0.7188589953446344</v>
      </c>
    </row>
    <row r="9" spans="1:11" ht="15">
      <c r="A9" t="s">
        <v>273</v>
      </c>
      <c r="C9" s="12">
        <f aca="true" t="shared" si="2" ref="C9:K9">(C4-B4)/B4</f>
        <v>-0.19631128697831923</v>
      </c>
      <c r="D9" s="12">
        <f t="shared" si="2"/>
        <v>0.6695261971193337</v>
      </c>
      <c r="E9" s="12">
        <f t="shared" si="2"/>
        <v>-0.01361688624352511</v>
      </c>
      <c r="F9" s="12">
        <f t="shared" si="2"/>
        <v>-0.0030395136778115454</v>
      </c>
      <c r="G9" s="12">
        <f t="shared" si="2"/>
        <v>0.7914972899728999</v>
      </c>
      <c r="H9" s="12">
        <f t="shared" si="2"/>
        <v>-0.06764678075068545</v>
      </c>
      <c r="I9" s="12">
        <f t="shared" si="2"/>
        <v>-0.17467600039905307</v>
      </c>
      <c r="J9" s="12">
        <f t="shared" si="2"/>
        <v>0.8813892080255877</v>
      </c>
      <c r="K9" s="12">
        <f t="shared" si="2"/>
        <v>0.057926530612244925</v>
      </c>
    </row>
    <row r="29" spans="1:11" ht="15">
      <c r="A29" s="53" t="s">
        <v>267</v>
      </c>
      <c r="B29" s="53">
        <v>2000</v>
      </c>
      <c r="C29" s="53">
        <v>2001</v>
      </c>
      <c r="D29" s="53">
        <v>2002</v>
      </c>
      <c r="E29" s="53">
        <v>2003</v>
      </c>
      <c r="F29" s="53">
        <v>2004</v>
      </c>
      <c r="G29" s="53">
        <v>2005</v>
      </c>
      <c r="H29" s="53">
        <v>2006</v>
      </c>
      <c r="I29" s="53">
        <v>2007</v>
      </c>
      <c r="J29" s="53">
        <v>2008</v>
      </c>
      <c r="K29" s="53">
        <v>2009</v>
      </c>
    </row>
    <row r="30" spans="1:11" ht="15">
      <c r="A30" t="s">
        <v>268</v>
      </c>
      <c r="B30" s="8">
        <v>12.9068</v>
      </c>
      <c r="C30" s="8">
        <v>3.641111</v>
      </c>
      <c r="D30" s="8">
        <v>33.18716</v>
      </c>
      <c r="E30" s="8">
        <v>31.864781999999998</v>
      </c>
      <c r="F30" s="8">
        <v>58.676382000000004</v>
      </c>
      <c r="G30" s="8">
        <v>18.903216</v>
      </c>
      <c r="H30" s="8">
        <v>18.989768999999995</v>
      </c>
      <c r="I30" s="107">
        <v>38.820784999999994</v>
      </c>
      <c r="J30" s="8">
        <f>'Flash appeals 08-09'!B13+'Flash appeals 08-09'!B14+'Flash appeals 08-09'!B15+'Flash appeals 08-09'!B16+'Flash appeals 08-09'!B17+'Flash appeals 08-09'!B18</f>
        <v>32.048703</v>
      </c>
      <c r="K30" s="8">
        <f>'Flash appeals 08-09'!B36+'Flash appeals 08-09'!B37+'Flash appeals 08-09'!B38+'Flash appeals 08-09'!B39+'Flash appeals 08-09'!B40+'Flash appeals 08-09'!B41+'Flash appeals 08-09'!B42+'Flash appeals 08-09'!B43+'Flash appeals 08-09'!B44+'Flash appeals 08-09'!B45</f>
        <v>97.87392799999999</v>
      </c>
    </row>
    <row r="31" spans="1:11" ht="15">
      <c r="A31" t="s">
        <v>269</v>
      </c>
      <c r="B31" s="8">
        <v>0</v>
      </c>
      <c r="C31" s="8">
        <v>0</v>
      </c>
      <c r="D31" s="8">
        <v>0</v>
      </c>
      <c r="E31" s="8">
        <v>0</v>
      </c>
      <c r="F31" s="8">
        <v>10.400525</v>
      </c>
      <c r="G31" s="8">
        <f>'2005'!B16+'2005'!B18+'2005'!B22</f>
        <v>32.944095</v>
      </c>
      <c r="H31" s="8">
        <v>7.921584</v>
      </c>
      <c r="I31" s="107">
        <v>4.339117</v>
      </c>
      <c r="J31" s="8">
        <f>'Flash appeals 08-09'!B2+'Flash appeals 08-09'!B3</f>
        <v>28.935553</v>
      </c>
      <c r="K31" s="8">
        <f>'Flash appeals 08-09'!B28+'Flash appeals 08-09'!B29+'Flash appeals 08-09'!B30+'Flash appeals 08-09'!B31+'Flash appeals 08-09'!B32</f>
        <v>6.949409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pane xSplit="1" ySplit="1" topLeftCell="B14" activePane="bottomRight" state="frozen"/>
      <selection pane="topLeft" activeCell="AH15" sqref="AH15"/>
      <selection pane="topRight" activeCell="AH15" sqref="AH15"/>
      <selection pane="bottomLeft" activeCell="AH15" sqref="AH15"/>
      <selection pane="bottomRight" activeCell="B29" sqref="B29"/>
    </sheetView>
  </sheetViews>
  <sheetFormatPr defaultColWidth="9.140625" defaultRowHeight="15"/>
  <cols>
    <col min="1" max="1" width="42.8515625" style="3" customWidth="1"/>
    <col min="2" max="2" width="39.421875" style="3" customWidth="1"/>
    <col min="3" max="3" width="23.28125" style="3" customWidth="1"/>
    <col min="4" max="4" width="46.140625" style="3" customWidth="1"/>
    <col min="5" max="16384" width="9.140625" style="3" customWidth="1"/>
  </cols>
  <sheetData>
    <row r="1" spans="1:4" ht="15">
      <c r="A1" s="2" t="s">
        <v>98</v>
      </c>
      <c r="B1" s="2" t="s">
        <v>261</v>
      </c>
      <c r="C1" s="2" t="s">
        <v>1</v>
      </c>
      <c r="D1" s="20" t="s">
        <v>20</v>
      </c>
    </row>
    <row r="2" spans="1:5" ht="15">
      <c r="A2" s="3" t="s">
        <v>130</v>
      </c>
      <c r="B2" s="7"/>
      <c r="C2" s="22">
        <v>3.1582100000000004</v>
      </c>
      <c r="D2" s="65">
        <v>4.027</v>
      </c>
      <c r="E2"/>
    </row>
    <row r="3" spans="1:5" ht="15">
      <c r="A3" s="3" t="s">
        <v>131</v>
      </c>
      <c r="B3" s="8"/>
      <c r="C3" s="22">
        <v>3.745362</v>
      </c>
      <c r="D3" s="65">
        <v>5.89178</v>
      </c>
      <c r="E3"/>
    </row>
    <row r="4" spans="1:5" ht="15">
      <c r="A4" s="3" t="s">
        <v>132</v>
      </c>
      <c r="B4" s="8"/>
      <c r="C4" s="22">
        <v>74.35642799999997</v>
      </c>
      <c r="D4" s="65">
        <v>121.936296</v>
      </c>
      <c r="E4"/>
    </row>
    <row r="5" spans="1:5" ht="15">
      <c r="A5" s="3" t="s">
        <v>133</v>
      </c>
      <c r="B5" s="8"/>
      <c r="C5" s="22">
        <v>9.847806</v>
      </c>
      <c r="D5" s="65">
        <v>27.858141</v>
      </c>
      <c r="E5"/>
    </row>
    <row r="6" spans="1:5" ht="15">
      <c r="A6" s="3" t="s">
        <v>134</v>
      </c>
      <c r="B6" s="8">
        <v>0.783909</v>
      </c>
      <c r="C6" s="22">
        <v>138.657911</v>
      </c>
      <c r="D6" s="65">
        <v>227.333619</v>
      </c>
      <c r="E6"/>
    </row>
    <row r="7" spans="1:5" ht="15">
      <c r="A7" s="3" t="s">
        <v>135</v>
      </c>
      <c r="B7" s="8"/>
      <c r="C7" s="22">
        <v>45.600782</v>
      </c>
      <c r="D7" s="65">
        <v>67.771622</v>
      </c>
      <c r="E7"/>
    </row>
    <row r="8" spans="1:5" ht="15">
      <c r="A8" s="3" t="s">
        <v>136</v>
      </c>
      <c r="B8" s="8"/>
      <c r="C8" s="22">
        <v>20.214942</v>
      </c>
      <c r="D8" s="65">
        <v>36.431798</v>
      </c>
      <c r="E8"/>
    </row>
    <row r="9" spans="1:5" ht="15">
      <c r="A9" s="3" t="s">
        <v>137</v>
      </c>
      <c r="B9" s="8">
        <v>0.063897</v>
      </c>
      <c r="C9" s="22">
        <v>142.50010100000006</v>
      </c>
      <c r="D9" s="65">
        <v>219.757245</v>
      </c>
      <c r="E9"/>
    </row>
    <row r="10" spans="1:5" ht="15">
      <c r="A10" s="3" t="s">
        <v>138</v>
      </c>
      <c r="B10" s="8"/>
      <c r="C10" s="22">
        <v>2.5459</v>
      </c>
      <c r="D10" s="65">
        <v>7.494198</v>
      </c>
      <c r="E10"/>
    </row>
    <row r="11" spans="1:5" ht="15">
      <c r="A11" s="3" t="s">
        <v>139</v>
      </c>
      <c r="B11" s="8">
        <v>0.777891</v>
      </c>
      <c r="C11" s="22">
        <v>100.83520199999998</v>
      </c>
      <c r="D11" s="65">
        <v>156.681835</v>
      </c>
      <c r="E11"/>
    </row>
    <row r="12" spans="1:5" ht="15">
      <c r="A12" s="3" t="s">
        <v>140</v>
      </c>
      <c r="B12" s="8">
        <v>0.225</v>
      </c>
      <c r="C12" s="22">
        <v>88.147867</v>
      </c>
      <c r="D12" s="65">
        <v>114.527238</v>
      </c>
      <c r="E12"/>
    </row>
    <row r="13" spans="1:5" ht="15">
      <c r="A13" s="3" t="s">
        <v>141</v>
      </c>
      <c r="B13" s="8"/>
      <c r="C13" s="22">
        <v>21.898519999999998</v>
      </c>
      <c r="D13" s="65">
        <v>31.86</v>
      </c>
      <c r="E13"/>
    </row>
    <row r="14" spans="1:5" ht="15">
      <c r="A14" s="3" t="s">
        <v>142</v>
      </c>
      <c r="B14" s="8"/>
      <c r="C14" s="22">
        <v>22.324281</v>
      </c>
      <c r="D14" s="65">
        <v>36.639745</v>
      </c>
      <c r="E14"/>
    </row>
    <row r="15" spans="1:5" ht="15">
      <c r="A15" s="3" t="s">
        <v>143</v>
      </c>
      <c r="B15" s="8"/>
      <c r="C15" s="22">
        <v>0.77973</v>
      </c>
      <c r="D15" s="65">
        <v>2.562392</v>
      </c>
      <c r="E15"/>
    </row>
    <row r="16" spans="1:5" ht="15">
      <c r="A16" s="3" t="s">
        <v>144</v>
      </c>
      <c r="B16" s="8">
        <v>22.032867</v>
      </c>
      <c r="C16" s="22">
        <v>1239.612302</v>
      </c>
      <c r="D16" s="65">
        <v>1409.095486</v>
      </c>
      <c r="E16"/>
    </row>
    <row r="17" spans="1:5" ht="15">
      <c r="A17" s="3" t="s">
        <v>145</v>
      </c>
      <c r="B17" s="8"/>
      <c r="C17" s="22">
        <v>57.813837</v>
      </c>
      <c r="D17" s="65">
        <v>73.827747</v>
      </c>
      <c r="E17"/>
    </row>
    <row r="18" spans="1:5" ht="15">
      <c r="A18" s="3" t="s">
        <v>146</v>
      </c>
      <c r="B18" s="8">
        <v>1.549415</v>
      </c>
      <c r="C18" s="22">
        <v>59.18971299999999</v>
      </c>
      <c r="D18" s="65">
        <v>81.393876</v>
      </c>
      <c r="E18"/>
    </row>
    <row r="19" spans="1:5" ht="15">
      <c r="A19" s="3" t="s">
        <v>147</v>
      </c>
      <c r="B19" s="8">
        <v>1.560351</v>
      </c>
      <c r="C19" s="22">
        <v>195.738011</v>
      </c>
      <c r="D19" s="65">
        <v>301.452508</v>
      </c>
      <c r="E19"/>
    </row>
    <row r="20" spans="1:5" ht="15">
      <c r="A20" s="3" t="s">
        <v>148</v>
      </c>
      <c r="B20" s="8"/>
      <c r="C20" s="22">
        <v>9.092119</v>
      </c>
      <c r="D20" s="65">
        <v>24.105897</v>
      </c>
      <c r="E20"/>
    </row>
    <row r="21" spans="1:5" ht="15">
      <c r="A21" s="3" t="s">
        <v>149</v>
      </c>
      <c r="B21" s="8"/>
      <c r="C21" s="22">
        <v>99.00834800000003</v>
      </c>
      <c r="D21" s="65">
        <v>162.757335</v>
      </c>
      <c r="E21"/>
    </row>
    <row r="22" spans="1:5" ht="15">
      <c r="A22" s="3" t="s">
        <v>150</v>
      </c>
      <c r="B22" s="8">
        <v>9.361813</v>
      </c>
      <c r="C22" s="22">
        <v>367.68984000000006</v>
      </c>
      <c r="D22" s="65">
        <v>561.321321</v>
      </c>
      <c r="E22"/>
    </row>
    <row r="23" spans="1:5" ht="15">
      <c r="A23" s="3" t="s">
        <v>151</v>
      </c>
      <c r="B23" s="8">
        <v>13.380772</v>
      </c>
      <c r="C23" s="22">
        <v>1021.8553359999993</v>
      </c>
      <c r="D23" s="65">
        <v>1910.110699</v>
      </c>
      <c r="E23"/>
    </row>
    <row r="24" spans="1:5" ht="15">
      <c r="A24" s="3" t="s">
        <v>152</v>
      </c>
      <c r="B24" s="8">
        <v>1.9662169999999999</v>
      </c>
      <c r="C24" s="22">
        <v>146.212606</v>
      </c>
      <c r="D24" s="65">
        <v>188.777892</v>
      </c>
      <c r="E24"/>
    </row>
    <row r="25" spans="1:5" ht="15">
      <c r="A25" s="3" t="s">
        <v>153</v>
      </c>
      <c r="B25" s="8">
        <v>0.145179</v>
      </c>
      <c r="C25" s="22">
        <v>140.14964800000007</v>
      </c>
      <c r="D25" s="65">
        <v>202.225088</v>
      </c>
      <c r="E25"/>
    </row>
    <row r="26" spans="1:5" ht="15.75" customHeight="1">
      <c r="A26" s="3" t="s">
        <v>154</v>
      </c>
      <c r="B26" s="8"/>
      <c r="C26" s="22">
        <v>1.430861</v>
      </c>
      <c r="D26" s="65">
        <v>3.241637</v>
      </c>
      <c r="E26"/>
    </row>
    <row r="27" spans="1:6" ht="15.75" customHeight="1">
      <c r="A27" s="24" t="s">
        <v>70</v>
      </c>
      <c r="B27" s="8">
        <v>33.22653299999999</v>
      </c>
      <c r="C27" s="22"/>
      <c r="D27" s="33"/>
      <c r="E27"/>
      <c r="F27" s="24"/>
    </row>
    <row r="28" spans="1:6" s="67" customFormat="1" ht="15">
      <c r="A28" s="2" t="s">
        <v>45</v>
      </c>
      <c r="B28" s="51">
        <v>85.07384399999998</v>
      </c>
      <c r="C28" s="25">
        <v>13164.413807000004</v>
      </c>
      <c r="D28" s="74">
        <v>5979.082395</v>
      </c>
      <c r="E28" s="66"/>
      <c r="F28" s="30"/>
    </row>
    <row r="29" spans="1:6" ht="15">
      <c r="A29" s="2" t="s">
        <v>18</v>
      </c>
      <c r="B29" s="25">
        <f>SUM(B2:B26)</f>
        <v>51.847311</v>
      </c>
      <c r="C29" s="25">
        <f>SUM(C2:C26)</f>
        <v>4012.4056629999986</v>
      </c>
      <c r="E29"/>
      <c r="F29" s="30"/>
    </row>
    <row r="30" spans="1:6" ht="15">
      <c r="A30" s="2" t="s">
        <v>19</v>
      </c>
      <c r="B30" s="10">
        <f>B28-B29</f>
        <v>33.22653299999998</v>
      </c>
      <c r="C30" s="25">
        <f>C28-C29</f>
        <v>9152.008144000007</v>
      </c>
      <c r="E30"/>
      <c r="F30" s="30"/>
    </row>
    <row r="31" ht="15">
      <c r="E31"/>
    </row>
    <row r="32" spans="1:5" ht="15">
      <c r="A32" s="2" t="s">
        <v>98</v>
      </c>
      <c r="B32" s="25" t="s">
        <v>254</v>
      </c>
      <c r="C32" s="2" t="s">
        <v>1</v>
      </c>
      <c r="D32" s="53" t="s">
        <v>255</v>
      </c>
      <c r="E32"/>
    </row>
    <row r="33" spans="1:5" ht="15">
      <c r="A33" s="3" t="s">
        <v>130</v>
      </c>
      <c r="B33" s="23">
        <f>B2/C2</f>
        <v>0</v>
      </c>
      <c r="C33" s="6">
        <f aca="true" t="shared" si="0" ref="C33:C57">C2/$C2</f>
        <v>1</v>
      </c>
      <c r="D33" s="46">
        <f>C2/D2</f>
        <v>0.7842587534144525</v>
      </c>
      <c r="E33"/>
    </row>
    <row r="34" spans="1:5" ht="15">
      <c r="A34" s="3" t="s">
        <v>131</v>
      </c>
      <c r="B34" s="23">
        <f aca="true" t="shared" si="1" ref="B34:B57">B3/C3</f>
        <v>0</v>
      </c>
      <c r="C34" s="6">
        <f t="shared" si="0"/>
        <v>1</v>
      </c>
      <c r="D34" s="46">
        <f aca="true" t="shared" si="2" ref="D34:D57">C3/D3</f>
        <v>0.6356927787527709</v>
      </c>
      <c r="E34"/>
    </row>
    <row r="35" spans="1:5" ht="15">
      <c r="A35" s="3" t="s">
        <v>132</v>
      </c>
      <c r="B35" s="23">
        <f t="shared" si="1"/>
        <v>0</v>
      </c>
      <c r="C35" s="6">
        <f t="shared" si="0"/>
        <v>1</v>
      </c>
      <c r="D35" s="46">
        <f t="shared" si="2"/>
        <v>0.6097973322069744</v>
      </c>
      <c r="E35"/>
    </row>
    <row r="36" spans="1:5" ht="15">
      <c r="A36" s="3" t="s">
        <v>133</v>
      </c>
      <c r="B36" s="23">
        <f t="shared" si="1"/>
        <v>0</v>
      </c>
      <c r="C36" s="6">
        <f t="shared" si="0"/>
        <v>1</v>
      </c>
      <c r="D36" s="46">
        <f t="shared" si="2"/>
        <v>0.35349831849871105</v>
      </c>
      <c r="E36"/>
    </row>
    <row r="37" spans="1:5" ht="15">
      <c r="A37" s="3" t="s">
        <v>134</v>
      </c>
      <c r="B37" s="23">
        <f t="shared" si="1"/>
        <v>0.005653546879124696</v>
      </c>
      <c r="C37" s="6">
        <f t="shared" si="0"/>
        <v>1</v>
      </c>
      <c r="D37" s="46">
        <f t="shared" si="2"/>
        <v>0.6099313933853312</v>
      </c>
      <c r="E37"/>
    </row>
    <row r="38" spans="1:5" ht="15">
      <c r="A38" s="3" t="s">
        <v>135</v>
      </c>
      <c r="B38" s="23">
        <f t="shared" si="1"/>
        <v>0</v>
      </c>
      <c r="C38" s="6">
        <f t="shared" si="0"/>
        <v>1</v>
      </c>
      <c r="D38" s="46">
        <f t="shared" si="2"/>
        <v>0.6728595340391884</v>
      </c>
      <c r="E38"/>
    </row>
    <row r="39" spans="1:5" ht="15">
      <c r="A39" s="3" t="s">
        <v>136</v>
      </c>
      <c r="B39" s="23">
        <f t="shared" si="1"/>
        <v>0</v>
      </c>
      <c r="C39" s="6">
        <f t="shared" si="0"/>
        <v>1</v>
      </c>
      <c r="D39" s="46">
        <f t="shared" si="2"/>
        <v>0.5548708301467855</v>
      </c>
      <c r="E39"/>
    </row>
    <row r="40" spans="1:5" ht="15">
      <c r="A40" s="3" t="s">
        <v>137</v>
      </c>
      <c r="B40" s="23">
        <f t="shared" si="1"/>
        <v>0.0004483996821868917</v>
      </c>
      <c r="C40" s="6">
        <f t="shared" si="0"/>
        <v>1</v>
      </c>
      <c r="D40" s="46">
        <f t="shared" si="2"/>
        <v>0.6484432447266986</v>
      </c>
      <c r="E40"/>
    </row>
    <row r="41" spans="1:5" ht="15">
      <c r="A41" s="3" t="s">
        <v>138</v>
      </c>
      <c r="B41" s="23">
        <f t="shared" si="1"/>
        <v>0</v>
      </c>
      <c r="C41" s="6">
        <f t="shared" si="0"/>
        <v>1</v>
      </c>
      <c r="D41" s="46">
        <f t="shared" si="2"/>
        <v>0.33971613773748705</v>
      </c>
      <c r="E41"/>
    </row>
    <row r="42" spans="1:4" ht="15">
      <c r="A42" s="3" t="s">
        <v>139</v>
      </c>
      <c r="B42" s="23">
        <f t="shared" si="1"/>
        <v>0.007714478521102185</v>
      </c>
      <c r="C42" s="6">
        <f t="shared" si="0"/>
        <v>1</v>
      </c>
      <c r="D42" s="46">
        <f t="shared" si="2"/>
        <v>0.6435666393618633</v>
      </c>
    </row>
    <row r="43" spans="1:4" ht="15">
      <c r="A43" s="3" t="s">
        <v>140</v>
      </c>
      <c r="B43" s="23">
        <f t="shared" si="1"/>
        <v>0.002552529149684359</v>
      </c>
      <c r="C43" s="6">
        <f t="shared" si="0"/>
        <v>1</v>
      </c>
      <c r="D43" s="46">
        <f t="shared" si="2"/>
        <v>0.7696672733869651</v>
      </c>
    </row>
    <row r="44" spans="1:4" ht="15">
      <c r="A44" s="3" t="s">
        <v>141</v>
      </c>
      <c r="B44" s="23">
        <f t="shared" si="1"/>
        <v>0</v>
      </c>
      <c r="C44" s="6">
        <f t="shared" si="0"/>
        <v>1</v>
      </c>
      <c r="D44" s="46">
        <f t="shared" si="2"/>
        <v>0.6873358443188952</v>
      </c>
    </row>
    <row r="45" spans="1:4" ht="15">
      <c r="A45" s="3" t="s">
        <v>142</v>
      </c>
      <c r="B45" s="23">
        <f t="shared" si="1"/>
        <v>0</v>
      </c>
      <c r="C45" s="6">
        <f t="shared" si="0"/>
        <v>1</v>
      </c>
      <c r="D45" s="46">
        <f t="shared" si="2"/>
        <v>0.609291385625091</v>
      </c>
    </row>
    <row r="46" spans="1:4" ht="15">
      <c r="A46" s="3" t="s">
        <v>143</v>
      </c>
      <c r="B46" s="23">
        <f t="shared" si="1"/>
        <v>0</v>
      </c>
      <c r="C46" s="6">
        <f t="shared" si="0"/>
        <v>1</v>
      </c>
      <c r="D46" s="46">
        <f t="shared" si="2"/>
        <v>0.3042977030836812</v>
      </c>
    </row>
    <row r="47" spans="1:4" ht="15">
      <c r="A47" s="3" t="s">
        <v>144</v>
      </c>
      <c r="B47" s="23">
        <f t="shared" si="1"/>
        <v>0.0177739983416202</v>
      </c>
      <c r="C47" s="6">
        <f t="shared" si="0"/>
        <v>1</v>
      </c>
      <c r="D47" s="46">
        <f>C16/D16</f>
        <v>0.8797220020332959</v>
      </c>
    </row>
    <row r="48" spans="1:4" ht="15">
      <c r="A48" s="3" t="s">
        <v>145</v>
      </c>
      <c r="B48" s="23">
        <f t="shared" si="1"/>
        <v>0</v>
      </c>
      <c r="C48" s="6">
        <f t="shared" si="0"/>
        <v>1</v>
      </c>
      <c r="D48" s="46">
        <f t="shared" si="2"/>
        <v>0.7830909021238316</v>
      </c>
    </row>
    <row r="49" spans="1:4" ht="15">
      <c r="A49" s="3" t="s">
        <v>146</v>
      </c>
      <c r="B49" s="23">
        <f t="shared" si="1"/>
        <v>0.02617709938887523</v>
      </c>
      <c r="C49" s="6">
        <f t="shared" si="0"/>
        <v>1</v>
      </c>
      <c r="D49" s="46">
        <f t="shared" si="2"/>
        <v>0.7272010611707445</v>
      </c>
    </row>
    <row r="50" spans="1:4" ht="15">
      <c r="A50" s="3" t="s">
        <v>147</v>
      </c>
      <c r="B50" s="23">
        <f t="shared" si="1"/>
        <v>0.007971629996791988</v>
      </c>
      <c r="C50" s="6">
        <f t="shared" si="0"/>
        <v>1</v>
      </c>
      <c r="D50" s="46">
        <f t="shared" si="2"/>
        <v>0.6493162465246433</v>
      </c>
    </row>
    <row r="51" spans="1:4" ht="15">
      <c r="A51" s="3" t="s">
        <v>148</v>
      </c>
      <c r="B51" s="23">
        <f t="shared" si="1"/>
        <v>0</v>
      </c>
      <c r="C51" s="6">
        <f t="shared" si="0"/>
        <v>1</v>
      </c>
      <c r="D51" s="46">
        <f t="shared" si="2"/>
        <v>0.37717405828125794</v>
      </c>
    </row>
    <row r="52" spans="1:4" ht="15">
      <c r="A52" s="3" t="s">
        <v>149</v>
      </c>
      <c r="B52" s="23">
        <f t="shared" si="1"/>
        <v>0</v>
      </c>
      <c r="C52" s="6">
        <f t="shared" si="0"/>
        <v>1</v>
      </c>
      <c r="D52" s="46">
        <f t="shared" si="2"/>
        <v>0.6083188078743119</v>
      </c>
    </row>
    <row r="53" spans="1:4" ht="15">
      <c r="A53" s="3" t="s">
        <v>150</v>
      </c>
      <c r="B53" s="23">
        <f t="shared" si="1"/>
        <v>0.02546116857621086</v>
      </c>
      <c r="C53" s="6">
        <f t="shared" si="0"/>
        <v>1</v>
      </c>
      <c r="D53" s="46">
        <f t="shared" si="2"/>
        <v>0.6550434238716545</v>
      </c>
    </row>
    <row r="54" spans="1:4" ht="15">
      <c r="A54" s="3" t="s">
        <v>151</v>
      </c>
      <c r="B54" s="23">
        <f t="shared" si="1"/>
        <v>0.013094585435525885</v>
      </c>
      <c r="C54" s="6">
        <f t="shared" si="0"/>
        <v>1</v>
      </c>
      <c r="D54" s="46">
        <f t="shared" si="2"/>
        <v>0.534971788040856</v>
      </c>
    </row>
    <row r="55" spans="1:4" ht="15">
      <c r="A55" s="3" t="s">
        <v>152</v>
      </c>
      <c r="B55" s="23">
        <f t="shared" si="1"/>
        <v>0.013447657173964877</v>
      </c>
      <c r="C55" s="6">
        <f t="shared" si="0"/>
        <v>1</v>
      </c>
      <c r="D55" s="46">
        <f t="shared" si="2"/>
        <v>0.7745218703893567</v>
      </c>
    </row>
    <row r="56" spans="1:4" ht="15">
      <c r="A56" s="3" t="s">
        <v>153</v>
      </c>
      <c r="B56" s="23">
        <f t="shared" si="1"/>
        <v>0.0010358855842434933</v>
      </c>
      <c r="C56" s="6">
        <f t="shared" si="0"/>
        <v>1</v>
      </c>
      <c r="D56" s="46">
        <f t="shared" si="2"/>
        <v>0.6930378885531753</v>
      </c>
    </row>
    <row r="57" spans="1:4" ht="15">
      <c r="A57" s="3" t="s">
        <v>154</v>
      </c>
      <c r="B57" s="23">
        <f t="shared" si="1"/>
        <v>0</v>
      </c>
      <c r="C57" s="6">
        <f t="shared" si="0"/>
        <v>1</v>
      </c>
      <c r="D57" s="46">
        <f t="shared" si="2"/>
        <v>0.44140074906598115</v>
      </c>
    </row>
    <row r="58" spans="1:4" ht="15">
      <c r="A58" s="2" t="s">
        <v>45</v>
      </c>
      <c r="B58" s="34">
        <f>B28/C28</f>
        <v>0.006462410347110411</v>
      </c>
      <c r="C58" s="35">
        <f>C28/$C28</f>
        <v>1</v>
      </c>
      <c r="D58" s="47">
        <f>C28/D28</f>
        <v>2.201744839309913</v>
      </c>
    </row>
    <row r="59" spans="1:3" ht="15">
      <c r="A59" s="2" t="s">
        <v>18</v>
      </c>
      <c r="B59" s="34">
        <f>B29/C29</f>
        <v>0.01292175202475284</v>
      </c>
      <c r="C59" s="35">
        <f>C29/$C29</f>
        <v>1</v>
      </c>
    </row>
    <row r="60" spans="1:3" ht="15">
      <c r="A60" s="2" t="s">
        <v>19</v>
      </c>
      <c r="B60" s="34">
        <f>B30/C30</f>
        <v>0.0036305182946961283</v>
      </c>
      <c r="C60" s="35">
        <f>C30/$C30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5"/>
  <sheetViews>
    <sheetView zoomScale="68" zoomScaleNormal="68" zoomScalePageLayoutView="0" workbookViewId="0" topLeftCell="A1">
      <pane xSplit="1" ySplit="1" topLeftCell="B11" activePane="bottomRight" state="frozen"/>
      <selection pane="topLeft" activeCell="AH15" sqref="AH15"/>
      <selection pane="topRight" activeCell="AH15" sqref="AH15"/>
      <selection pane="bottomLeft" activeCell="AH15" sqref="AH15"/>
      <selection pane="bottomRight" activeCell="B26" sqref="B26"/>
    </sheetView>
  </sheetViews>
  <sheetFormatPr defaultColWidth="9.140625" defaultRowHeight="15"/>
  <cols>
    <col min="1" max="1" width="50.57421875" style="3" customWidth="1"/>
    <col min="2" max="2" width="45.57421875" style="3" customWidth="1"/>
    <col min="3" max="3" width="25.140625" style="3" customWidth="1"/>
    <col min="4" max="4" width="48.140625" style="3" customWidth="1"/>
    <col min="5" max="16384" width="9.140625" style="3" customWidth="1"/>
  </cols>
  <sheetData>
    <row r="1" spans="1:4" ht="15">
      <c r="A1" s="2" t="s">
        <v>98</v>
      </c>
      <c r="B1" s="2" t="s">
        <v>261</v>
      </c>
      <c r="C1" s="2" t="s">
        <v>17</v>
      </c>
      <c r="D1" s="20" t="s">
        <v>20</v>
      </c>
    </row>
    <row r="2" spans="1:4" ht="15">
      <c r="A2" s="3" t="s">
        <v>155</v>
      </c>
      <c r="B2" s="8"/>
      <c r="C2" s="22">
        <v>53.84539200000002</v>
      </c>
      <c r="D2" s="65">
        <v>118.635086</v>
      </c>
    </row>
    <row r="3" spans="1:4" ht="15">
      <c r="A3" s="3" t="s">
        <v>156</v>
      </c>
      <c r="B3" s="8"/>
      <c r="C3" s="22">
        <v>23.989706999999996</v>
      </c>
      <c r="D3" s="65">
        <v>38.01505</v>
      </c>
    </row>
    <row r="4" spans="1:4" ht="15">
      <c r="A4" s="3" t="s">
        <v>157</v>
      </c>
      <c r="B4" s="8"/>
      <c r="C4" s="22">
        <v>155.575153</v>
      </c>
      <c r="D4" s="65">
        <v>193.368356</v>
      </c>
    </row>
    <row r="5" spans="1:4" ht="15">
      <c r="A5" s="3" t="s">
        <v>158</v>
      </c>
      <c r="B5" s="8"/>
      <c r="C5" s="22">
        <v>22.652251000000003</v>
      </c>
      <c r="D5" s="65">
        <v>43.523872</v>
      </c>
    </row>
    <row r="6" spans="1:4" ht="15">
      <c r="A6" s="3" t="s">
        <v>159</v>
      </c>
      <c r="B6" s="8">
        <v>1.52672</v>
      </c>
      <c r="C6" s="22">
        <v>354.2196359999997</v>
      </c>
      <c r="D6" s="65">
        <v>696.024728</v>
      </c>
    </row>
    <row r="7" spans="1:4" ht="15">
      <c r="A7" s="3" t="s">
        <v>160</v>
      </c>
      <c r="B7" s="8"/>
      <c r="C7" s="22">
        <v>108.12190500000001</v>
      </c>
      <c r="D7" s="65">
        <v>149.40806</v>
      </c>
    </row>
    <row r="8" spans="1:4" ht="15">
      <c r="A8" s="3" t="s">
        <v>161</v>
      </c>
      <c r="B8" s="8"/>
      <c r="C8" s="22">
        <v>15.907404999999999</v>
      </c>
      <c r="D8" s="65">
        <v>25.226621</v>
      </c>
    </row>
    <row r="9" spans="1:4" ht="15">
      <c r="A9" s="3" t="s">
        <v>162</v>
      </c>
      <c r="B9" s="8"/>
      <c r="C9" s="22">
        <v>2.03813</v>
      </c>
      <c r="D9" s="65">
        <v>3.64</v>
      </c>
    </row>
    <row r="10" spans="1:4" ht="15">
      <c r="A10" s="3" t="s">
        <v>163</v>
      </c>
      <c r="B10" s="8">
        <v>0.126127</v>
      </c>
      <c r="C10" s="22">
        <v>43.672625</v>
      </c>
      <c r="D10" s="65">
        <v>120.024663</v>
      </c>
    </row>
    <row r="11" spans="1:4" ht="15">
      <c r="A11" s="3" t="s">
        <v>164</v>
      </c>
      <c r="B11" s="8"/>
      <c r="C11" s="22">
        <v>36.914173999999996</v>
      </c>
      <c r="D11" s="65">
        <v>35.252275</v>
      </c>
    </row>
    <row r="12" spans="1:4" ht="15">
      <c r="A12" s="3" t="s">
        <v>165</v>
      </c>
      <c r="B12" s="8">
        <v>4.1846250000000005</v>
      </c>
      <c r="C12" s="22">
        <v>118.95996500000004</v>
      </c>
      <c r="D12" s="65">
        <v>96.52041</v>
      </c>
    </row>
    <row r="13" spans="1:4" ht="15">
      <c r="A13" s="3" t="s">
        <v>166</v>
      </c>
      <c r="B13" s="8"/>
      <c r="C13" s="22">
        <v>74.76124499999999</v>
      </c>
      <c r="D13" s="65">
        <v>145.191413</v>
      </c>
    </row>
    <row r="14" spans="1:4" ht="15">
      <c r="A14" s="3" t="s">
        <v>167</v>
      </c>
      <c r="B14" s="8">
        <v>0.730243</v>
      </c>
      <c r="C14" s="22">
        <v>57.136704</v>
      </c>
      <c r="D14" s="65">
        <v>67.588618</v>
      </c>
    </row>
    <row r="15" spans="1:4" ht="15">
      <c r="A15" s="3" t="s">
        <v>168</v>
      </c>
      <c r="B15" s="8">
        <v>3.566665</v>
      </c>
      <c r="C15" s="22">
        <v>273.97835399999997</v>
      </c>
      <c r="D15" s="65">
        <v>394.88381</v>
      </c>
    </row>
    <row r="16" spans="1:4" ht="15">
      <c r="A16" s="3" t="s">
        <v>169</v>
      </c>
      <c r="B16" s="8"/>
      <c r="C16" s="22">
        <v>12.992621999999999</v>
      </c>
      <c r="D16" s="65">
        <v>27.119672</v>
      </c>
    </row>
    <row r="17" spans="1:4" ht="15">
      <c r="A17" s="3" t="s">
        <v>170</v>
      </c>
      <c r="B17" s="8">
        <v>0.954113</v>
      </c>
      <c r="C17" s="22">
        <v>186.35242399999993</v>
      </c>
      <c r="D17" s="65">
        <v>323.754543</v>
      </c>
    </row>
    <row r="18" spans="1:4" ht="15">
      <c r="A18" s="3" t="s">
        <v>171</v>
      </c>
      <c r="B18" s="8"/>
      <c r="C18" s="22">
        <v>13.688072000000002</v>
      </c>
      <c r="D18" s="65">
        <v>28.616475</v>
      </c>
    </row>
    <row r="19" spans="1:4" ht="15">
      <c r="A19" s="3" t="s">
        <v>172</v>
      </c>
      <c r="B19" s="8">
        <v>9.317915999999999</v>
      </c>
      <c r="C19" s="22">
        <v>1071.0739970000002</v>
      </c>
      <c r="D19" s="65">
        <v>1595.020717</v>
      </c>
    </row>
    <row r="20" spans="1:4" ht="15">
      <c r="A20" s="3" t="s">
        <v>173</v>
      </c>
      <c r="B20" s="8">
        <v>3.7369589999999997</v>
      </c>
      <c r="C20" s="22">
        <v>25.079379000000003</v>
      </c>
      <c r="D20" s="65">
        <v>24.236207</v>
      </c>
    </row>
    <row r="21" spans="1:4" ht="15">
      <c r="A21" s="3" t="s">
        <v>174</v>
      </c>
      <c r="B21" s="8">
        <v>0.88584</v>
      </c>
      <c r="C21" s="22">
        <v>225.98186500000006</v>
      </c>
      <c r="D21" s="65">
        <v>263.446401</v>
      </c>
    </row>
    <row r="22" spans="1:4" ht="15">
      <c r="A22" s="3" t="s">
        <v>175</v>
      </c>
      <c r="B22" s="8">
        <v>0.362757</v>
      </c>
      <c r="C22" s="22">
        <v>231.82642500000003</v>
      </c>
      <c r="D22" s="65">
        <v>245.775397</v>
      </c>
    </row>
    <row r="23" spans="1:4" ht="15">
      <c r="A23" s="3" t="s">
        <v>176</v>
      </c>
      <c r="B23" s="8">
        <v>1.5193880000000002</v>
      </c>
      <c r="C23" s="22">
        <v>273.431388</v>
      </c>
      <c r="D23" s="65">
        <v>425.812834</v>
      </c>
    </row>
    <row r="24" spans="1:4" ht="15">
      <c r="A24" s="24" t="s">
        <v>70</v>
      </c>
      <c r="B24" s="8">
        <v>51.28638400000001</v>
      </c>
      <c r="C24" s="22"/>
      <c r="D24" s="33"/>
    </row>
    <row r="25" spans="1:4" s="67" customFormat="1" ht="15">
      <c r="A25" s="2" t="s">
        <v>45</v>
      </c>
      <c r="B25" s="51">
        <v>88.857369</v>
      </c>
      <c r="C25" s="25">
        <v>7650.942035</v>
      </c>
      <c r="D25" s="78">
        <f>SUM(D2:D23)</f>
        <v>5061.085208</v>
      </c>
    </row>
    <row r="26" spans="1:4" ht="15">
      <c r="A26" s="2" t="s">
        <v>18</v>
      </c>
      <c r="B26" s="25">
        <f>SUM(B2:B23)</f>
        <v>26.911352999999995</v>
      </c>
      <c r="C26" s="25">
        <f>SUM(C2:C23)</f>
        <v>3382.1988180000003</v>
      </c>
      <c r="D26" s="33"/>
    </row>
    <row r="27" spans="1:3" ht="15">
      <c r="A27" s="2" t="s">
        <v>19</v>
      </c>
      <c r="B27" s="52">
        <f>B25-B26</f>
        <v>61.946016000000014</v>
      </c>
      <c r="C27" s="25">
        <f>C25-C26</f>
        <v>4268.743216999999</v>
      </c>
    </row>
    <row r="29" spans="1:4" ht="15">
      <c r="A29" s="2" t="s">
        <v>98</v>
      </c>
      <c r="B29" s="25" t="s">
        <v>254</v>
      </c>
      <c r="C29" s="2" t="s">
        <v>17</v>
      </c>
      <c r="D29" s="53" t="s">
        <v>255</v>
      </c>
    </row>
    <row r="30" spans="1:4" ht="15">
      <c r="A30" s="3" t="s">
        <v>155</v>
      </c>
      <c r="B30" s="46">
        <f>B2/C2</f>
        <v>0</v>
      </c>
      <c r="C30" s="6">
        <f aca="true" t="shared" si="0" ref="C30:C51">C2/$C2</f>
        <v>1</v>
      </c>
      <c r="D30" s="46">
        <f>C2/D2</f>
        <v>0.453874092526051</v>
      </c>
    </row>
    <row r="31" spans="1:4" ht="15">
      <c r="A31" s="3" t="s">
        <v>156</v>
      </c>
      <c r="B31" s="23">
        <f aca="true" t="shared" si="1" ref="B31:B51">B3/C3</f>
        <v>0</v>
      </c>
      <c r="C31" s="6">
        <f t="shared" si="0"/>
        <v>1</v>
      </c>
      <c r="D31" s="46">
        <f aca="true" t="shared" si="2" ref="D31:D51">C3/D3</f>
        <v>0.6310581467076853</v>
      </c>
    </row>
    <row r="32" spans="1:4" ht="15">
      <c r="A32" s="3" t="s">
        <v>157</v>
      </c>
      <c r="B32" s="23">
        <f t="shared" si="1"/>
        <v>0</v>
      </c>
      <c r="C32" s="6">
        <f t="shared" si="0"/>
        <v>1</v>
      </c>
      <c r="D32" s="46">
        <f t="shared" si="2"/>
        <v>0.8045533210201156</v>
      </c>
    </row>
    <row r="33" spans="1:4" ht="15">
      <c r="A33" s="3" t="s">
        <v>158</v>
      </c>
      <c r="B33" s="23">
        <f t="shared" si="1"/>
        <v>0</v>
      </c>
      <c r="C33" s="6">
        <f t="shared" si="0"/>
        <v>1</v>
      </c>
      <c r="D33" s="46">
        <f t="shared" si="2"/>
        <v>0.5204557857352399</v>
      </c>
    </row>
    <row r="34" spans="1:4" ht="15">
      <c r="A34" s="3" t="s">
        <v>159</v>
      </c>
      <c r="B34" s="23">
        <f t="shared" si="1"/>
        <v>0.004310094203812014</v>
      </c>
      <c r="C34" s="6">
        <f t="shared" si="0"/>
        <v>1</v>
      </c>
      <c r="D34" s="46">
        <f t="shared" si="2"/>
        <v>0.508918177401306</v>
      </c>
    </row>
    <row r="35" spans="1:4" ht="15">
      <c r="A35" s="3" t="s">
        <v>160</v>
      </c>
      <c r="B35" s="23">
        <f t="shared" si="1"/>
        <v>0</v>
      </c>
      <c r="C35" s="6">
        <f t="shared" si="0"/>
        <v>1</v>
      </c>
      <c r="D35" s="46">
        <f t="shared" si="2"/>
        <v>0.7236684888352075</v>
      </c>
    </row>
    <row r="36" spans="1:4" ht="15">
      <c r="A36" s="3" t="s">
        <v>161</v>
      </c>
      <c r="B36" s="23">
        <f t="shared" si="1"/>
        <v>0</v>
      </c>
      <c r="C36" s="6">
        <f t="shared" si="0"/>
        <v>1</v>
      </c>
      <c r="D36" s="46">
        <f t="shared" si="2"/>
        <v>0.6305800923556111</v>
      </c>
    </row>
    <row r="37" spans="1:4" ht="15">
      <c r="A37" s="3" t="s">
        <v>162</v>
      </c>
      <c r="B37" s="23">
        <f t="shared" si="1"/>
        <v>0</v>
      </c>
      <c r="C37" s="6">
        <f t="shared" si="0"/>
        <v>1</v>
      </c>
      <c r="D37" s="46">
        <f t="shared" si="2"/>
        <v>0.5599258241758243</v>
      </c>
    </row>
    <row r="38" spans="1:4" ht="15">
      <c r="A38" s="3" t="s">
        <v>163</v>
      </c>
      <c r="B38" s="23">
        <f t="shared" si="1"/>
        <v>0.002888010510016286</v>
      </c>
      <c r="C38" s="6">
        <f t="shared" si="0"/>
        <v>1</v>
      </c>
      <c r="D38" s="46">
        <f t="shared" si="2"/>
        <v>0.363863758567687</v>
      </c>
    </row>
    <row r="39" spans="1:4" ht="15">
      <c r="A39" s="3" t="s">
        <v>164</v>
      </c>
      <c r="B39" s="23">
        <f t="shared" si="1"/>
        <v>0</v>
      </c>
      <c r="C39" s="6">
        <f t="shared" si="0"/>
        <v>1</v>
      </c>
      <c r="D39" s="46">
        <f t="shared" si="2"/>
        <v>1.0471430283577443</v>
      </c>
    </row>
    <row r="40" spans="1:4" ht="15">
      <c r="A40" s="3" t="s">
        <v>165</v>
      </c>
      <c r="B40" s="23">
        <f t="shared" si="1"/>
        <v>0.0351767504302813</v>
      </c>
      <c r="C40" s="6">
        <f t="shared" si="0"/>
        <v>1</v>
      </c>
      <c r="D40" s="46">
        <f t="shared" si="2"/>
        <v>1.2324850775084777</v>
      </c>
    </row>
    <row r="41" spans="1:4" ht="15">
      <c r="A41" s="3" t="s">
        <v>166</v>
      </c>
      <c r="B41" s="23">
        <f t="shared" si="1"/>
        <v>0</v>
      </c>
      <c r="C41" s="6">
        <f t="shared" si="0"/>
        <v>1</v>
      </c>
      <c r="D41" s="46">
        <f t="shared" si="2"/>
        <v>0.5149150590606897</v>
      </c>
    </row>
    <row r="42" spans="1:4" ht="15">
      <c r="A42" s="3" t="s">
        <v>167</v>
      </c>
      <c r="B42" s="23">
        <f t="shared" si="1"/>
        <v>0.012780628718100364</v>
      </c>
      <c r="C42" s="6">
        <f t="shared" si="0"/>
        <v>1</v>
      </c>
      <c r="D42" s="46">
        <f t="shared" si="2"/>
        <v>0.8453598503819091</v>
      </c>
    </row>
    <row r="43" spans="1:4" ht="15">
      <c r="A43" s="3" t="s">
        <v>168</v>
      </c>
      <c r="B43" s="23">
        <f t="shared" si="1"/>
        <v>0.01301805397370918</v>
      </c>
      <c r="C43" s="6">
        <f t="shared" si="0"/>
        <v>1</v>
      </c>
      <c r="D43" s="46">
        <f t="shared" si="2"/>
        <v>0.6938201745976873</v>
      </c>
    </row>
    <row r="44" spans="1:4" ht="15">
      <c r="A44" s="3" t="s">
        <v>169</v>
      </c>
      <c r="B44" s="23">
        <f t="shared" si="1"/>
        <v>0</v>
      </c>
      <c r="C44" s="6">
        <f t="shared" si="0"/>
        <v>1</v>
      </c>
      <c r="D44" s="46">
        <f t="shared" si="2"/>
        <v>0.47908477654154513</v>
      </c>
    </row>
    <row r="45" spans="1:4" ht="15">
      <c r="A45" s="3" t="s">
        <v>170</v>
      </c>
      <c r="B45" s="23">
        <f t="shared" si="1"/>
        <v>0.005119938767203803</v>
      </c>
      <c r="C45" s="6">
        <f t="shared" si="0"/>
        <v>1</v>
      </c>
      <c r="D45" s="46">
        <f t="shared" si="2"/>
        <v>0.5755978658189822</v>
      </c>
    </row>
    <row r="46" spans="1:4" ht="15">
      <c r="A46" s="3" t="s">
        <v>171</v>
      </c>
      <c r="B46" s="23">
        <f t="shared" si="1"/>
        <v>0</v>
      </c>
      <c r="C46" s="6">
        <f t="shared" si="0"/>
        <v>1</v>
      </c>
      <c r="D46" s="46">
        <f t="shared" si="2"/>
        <v>0.478328375524938</v>
      </c>
    </row>
    <row r="47" spans="1:4" ht="15">
      <c r="A47" s="3" t="s">
        <v>172</v>
      </c>
      <c r="B47" s="23">
        <f t="shared" si="1"/>
        <v>0.008699600612188139</v>
      </c>
      <c r="C47" s="6">
        <f t="shared" si="0"/>
        <v>1</v>
      </c>
      <c r="D47" s="46">
        <f>C19/D19</f>
        <v>0.6715110252702756</v>
      </c>
    </row>
    <row r="48" spans="1:4" ht="15">
      <c r="A48" s="3" t="s">
        <v>173</v>
      </c>
      <c r="B48" s="23">
        <f t="shared" si="1"/>
        <v>0.14900524450784844</v>
      </c>
      <c r="C48" s="6">
        <f t="shared" si="0"/>
        <v>1</v>
      </c>
      <c r="D48" s="46">
        <f t="shared" si="2"/>
        <v>1.0347897672271904</v>
      </c>
    </row>
    <row r="49" spans="1:4" ht="15">
      <c r="A49" s="3" t="s">
        <v>174</v>
      </c>
      <c r="B49" s="23">
        <f t="shared" si="1"/>
        <v>0.0039199605685173</v>
      </c>
      <c r="C49" s="6">
        <f t="shared" si="0"/>
        <v>1</v>
      </c>
      <c r="D49" s="46">
        <f t="shared" si="2"/>
        <v>0.8577906706723243</v>
      </c>
    </row>
    <row r="50" spans="1:4" ht="15">
      <c r="A50" s="3" t="s">
        <v>175</v>
      </c>
      <c r="B50" s="23">
        <f t="shared" si="1"/>
        <v>0.001564778475965369</v>
      </c>
      <c r="C50" s="6">
        <f t="shared" si="0"/>
        <v>1</v>
      </c>
      <c r="D50" s="46">
        <f t="shared" si="2"/>
        <v>0.9432450433596493</v>
      </c>
    </row>
    <row r="51" spans="1:4" ht="15">
      <c r="A51" s="3" t="s">
        <v>176</v>
      </c>
      <c r="B51" s="23">
        <f t="shared" si="1"/>
        <v>0.005556743178292318</v>
      </c>
      <c r="C51" s="6">
        <f t="shared" si="0"/>
        <v>1</v>
      </c>
      <c r="D51" s="46">
        <f t="shared" si="2"/>
        <v>0.6421398468229355</v>
      </c>
    </row>
    <row r="52" spans="1:4" ht="15">
      <c r="A52" s="2" t="s">
        <v>45</v>
      </c>
      <c r="B52" s="47">
        <f>B25/C25</f>
        <v>0.011613912194539323</v>
      </c>
      <c r="C52" s="48">
        <f>C25/$C25</f>
        <v>1</v>
      </c>
      <c r="D52" s="47">
        <f>C25/D25</f>
        <v>1.5117196649655773</v>
      </c>
    </row>
    <row r="53" spans="1:3" ht="15">
      <c r="A53" s="2" t="s">
        <v>18</v>
      </c>
      <c r="B53" s="47">
        <f>B26/C26</f>
        <v>0.00795676258201566</v>
      </c>
      <c r="C53" s="48">
        <f>C26/$C26</f>
        <v>1</v>
      </c>
    </row>
    <row r="54" spans="1:3" ht="15">
      <c r="A54" s="2" t="s">
        <v>19</v>
      </c>
      <c r="B54" s="47">
        <f>B27/C27</f>
        <v>0.014511534859558648</v>
      </c>
      <c r="C54" s="48">
        <f>C27/$C27</f>
        <v>1</v>
      </c>
    </row>
    <row r="55" spans="2:3" ht="15">
      <c r="B55" s="79"/>
      <c r="C55" s="79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1"/>
  <sheetViews>
    <sheetView zoomScale="64" zoomScaleNormal="64" zoomScalePageLayoutView="0" workbookViewId="0" topLeftCell="A1">
      <pane xSplit="1" ySplit="1" topLeftCell="B17" activePane="bottomRight" state="frozen"/>
      <selection pane="topLeft" activeCell="AH15" sqref="AH15"/>
      <selection pane="topRight" activeCell="AH15" sqref="AH15"/>
      <selection pane="bottomLeft" activeCell="AH15" sqref="AH15"/>
      <selection pane="bottomRight" activeCell="B34" sqref="B34"/>
    </sheetView>
  </sheetViews>
  <sheetFormatPr defaultColWidth="9.140625" defaultRowHeight="15"/>
  <cols>
    <col min="1" max="1" width="42.8515625" style="0" customWidth="1"/>
    <col min="2" max="2" width="55.140625" style="37" customWidth="1"/>
    <col min="3" max="3" width="32.7109375" style="37" customWidth="1"/>
    <col min="4" max="4" width="50.421875" style="41" customWidth="1"/>
    <col min="5" max="8" width="32.7109375" style="0" customWidth="1"/>
  </cols>
  <sheetData>
    <row r="1" spans="1:4" ht="15">
      <c r="A1" s="2" t="s">
        <v>177</v>
      </c>
      <c r="B1" s="36" t="s">
        <v>261</v>
      </c>
      <c r="C1" s="36" t="s">
        <v>1</v>
      </c>
      <c r="D1" s="40" t="s">
        <v>20</v>
      </c>
    </row>
    <row r="2" spans="1:4" ht="15">
      <c r="A2" s="3" t="s">
        <v>178</v>
      </c>
      <c r="C2" s="38">
        <v>7.926607</v>
      </c>
      <c r="D2" s="68">
        <v>14.29532</v>
      </c>
    </row>
    <row r="3" spans="1:4" ht="15">
      <c r="A3" s="3" t="s">
        <v>179</v>
      </c>
      <c r="C3" s="38">
        <v>1.257284</v>
      </c>
      <c r="D3" s="68">
        <v>5.967</v>
      </c>
    </row>
    <row r="4" spans="1:4" ht="15">
      <c r="A4" s="3" t="s">
        <v>180</v>
      </c>
      <c r="C4" s="38">
        <v>116.82303199999998</v>
      </c>
      <c r="D4" s="68">
        <v>145.242337</v>
      </c>
    </row>
    <row r="5" spans="1:4" ht="15">
      <c r="A5" s="3" t="s">
        <v>181</v>
      </c>
      <c r="C5" s="38">
        <v>71.43601</v>
      </c>
      <c r="D5" s="68">
        <v>91.406943</v>
      </c>
    </row>
    <row r="6" spans="1:4" ht="15">
      <c r="A6" s="3" t="s">
        <v>182</v>
      </c>
      <c r="C6" s="38">
        <v>277.378956</v>
      </c>
      <c r="D6" s="68">
        <v>277.415892</v>
      </c>
    </row>
    <row r="7" spans="1:4" ht="15">
      <c r="A7" s="3" t="s">
        <v>183</v>
      </c>
      <c r="C7" s="38">
        <v>32.093090000000004</v>
      </c>
      <c r="D7" s="68">
        <v>55.271244</v>
      </c>
    </row>
    <row r="8" spans="1:4" ht="15">
      <c r="A8" s="3" t="s">
        <v>184</v>
      </c>
      <c r="C8" s="38">
        <v>460.698019</v>
      </c>
      <c r="D8" s="68">
        <v>686.591107</v>
      </c>
    </row>
    <row r="9" spans="1:4" ht="15">
      <c r="A9" s="3" t="s">
        <v>185</v>
      </c>
      <c r="C9" s="38">
        <v>7.638865999999999</v>
      </c>
      <c r="D9" s="68">
        <v>18.568826</v>
      </c>
    </row>
    <row r="10" spans="1:4" ht="15">
      <c r="A10" s="3" t="s">
        <v>186</v>
      </c>
      <c r="B10" s="37">
        <v>0.458715</v>
      </c>
      <c r="C10" s="38">
        <v>8.160259</v>
      </c>
      <c r="D10" s="68">
        <v>12.410092</v>
      </c>
    </row>
    <row r="11" spans="1:4" ht="15">
      <c r="A11" s="3" t="s">
        <v>187</v>
      </c>
      <c r="C11" s="38">
        <v>59.778445</v>
      </c>
      <c r="D11" s="68">
        <v>94.251525</v>
      </c>
    </row>
    <row r="12" spans="1:4" ht="15">
      <c r="A12" s="3" t="s">
        <v>188</v>
      </c>
      <c r="B12" s="37">
        <v>2.599392</v>
      </c>
      <c r="C12" s="38">
        <v>13.125458</v>
      </c>
      <c r="D12" s="68">
        <v>14.527967</v>
      </c>
    </row>
    <row r="13" spans="1:4" ht="15">
      <c r="A13" s="3" t="s">
        <v>189</v>
      </c>
      <c r="C13" s="38">
        <v>17.340318000000003</v>
      </c>
      <c r="D13" s="68">
        <v>22.815106</v>
      </c>
    </row>
    <row r="14" spans="1:4" ht="15">
      <c r="A14" s="3" t="s">
        <v>190</v>
      </c>
      <c r="C14" s="38">
        <v>68.92042400000001</v>
      </c>
      <c r="D14" s="68">
        <v>109.919489</v>
      </c>
    </row>
    <row r="15" spans="1:4" ht="15">
      <c r="A15" s="3" t="s">
        <v>191</v>
      </c>
      <c r="C15" s="38">
        <v>16.352825</v>
      </c>
      <c r="D15" s="68">
        <v>19.466802</v>
      </c>
    </row>
    <row r="16" spans="1:4" ht="15">
      <c r="A16" s="3" t="s">
        <v>192</v>
      </c>
      <c r="C16" s="38">
        <v>26.582033000000003</v>
      </c>
      <c r="D16" s="68">
        <v>38.677251</v>
      </c>
    </row>
    <row r="17" spans="1:4" ht="15">
      <c r="A17" s="3" t="s">
        <v>193</v>
      </c>
      <c r="C17" s="38">
        <v>18.321419</v>
      </c>
      <c r="D17" s="68">
        <v>41.74136</v>
      </c>
    </row>
    <row r="18" spans="1:4" ht="15">
      <c r="A18" s="3" t="s">
        <v>194</v>
      </c>
      <c r="B18" s="37">
        <v>9.311746</v>
      </c>
      <c r="C18" s="38">
        <v>278.5246609999999</v>
      </c>
      <c r="D18" s="68">
        <v>426.324665</v>
      </c>
    </row>
    <row r="19" spans="1:4" ht="15">
      <c r="A19" s="3" t="s">
        <v>195</v>
      </c>
      <c r="B19" s="37">
        <v>1.28101</v>
      </c>
      <c r="C19" s="38">
        <v>21.029007</v>
      </c>
      <c r="D19" s="68">
        <v>42.922297</v>
      </c>
    </row>
    <row r="20" spans="1:4" ht="15">
      <c r="A20" s="3" t="s">
        <v>196</v>
      </c>
      <c r="C20" s="38">
        <v>21.245273</v>
      </c>
      <c r="D20" s="68">
        <v>37.826763</v>
      </c>
    </row>
    <row r="21" spans="1:4" ht="15">
      <c r="A21" s="3" t="s">
        <v>197</v>
      </c>
      <c r="C21" s="38">
        <v>13.302259</v>
      </c>
      <c r="D21" s="68">
        <v>22.172805</v>
      </c>
    </row>
    <row r="22" spans="1:4" ht="15">
      <c r="A22" s="3" t="s">
        <v>198</v>
      </c>
      <c r="B22" s="37">
        <v>2.8175980000000003</v>
      </c>
      <c r="C22" s="38">
        <v>307.8908090000001</v>
      </c>
      <c r="D22" s="68">
        <v>383.875152</v>
      </c>
    </row>
    <row r="23" spans="1:4" ht="15">
      <c r="A23" s="3" t="s">
        <v>199</v>
      </c>
      <c r="C23" s="38">
        <v>18.042674</v>
      </c>
      <c r="D23" s="68">
        <v>34.651239</v>
      </c>
    </row>
    <row r="24" spans="1:4" ht="15">
      <c r="A24" s="3" t="s">
        <v>200</v>
      </c>
      <c r="B24" s="37">
        <v>15.940698999999999</v>
      </c>
      <c r="C24" s="38">
        <v>1019.704632</v>
      </c>
      <c r="D24" s="68">
        <v>1333.440796</v>
      </c>
    </row>
    <row r="25" spans="1:4" ht="15">
      <c r="A25" s="3" t="s">
        <v>201</v>
      </c>
      <c r="C25" s="38">
        <v>14.335742999999999</v>
      </c>
      <c r="D25" s="68">
        <v>18.710457</v>
      </c>
    </row>
    <row r="26" spans="1:4" ht="15">
      <c r="A26" s="3" t="s">
        <v>202</v>
      </c>
      <c r="B26" s="37">
        <v>3.808197</v>
      </c>
      <c r="C26" s="38">
        <v>24.082872</v>
      </c>
      <c r="D26" s="68">
        <v>36.346541</v>
      </c>
    </row>
    <row r="27" spans="1:4" ht="15">
      <c r="A27" s="3" t="s">
        <v>203</v>
      </c>
      <c r="B27" s="37">
        <v>2.407503</v>
      </c>
      <c r="C27" s="38">
        <v>279.51254900000004</v>
      </c>
      <c r="D27" s="68">
        <v>350.520867</v>
      </c>
    </row>
    <row r="28" spans="1:4" ht="15">
      <c r="A28" s="3" t="s">
        <v>204</v>
      </c>
      <c r="C28" s="38">
        <v>20.40534</v>
      </c>
      <c r="D28" s="68">
        <v>41.469801</v>
      </c>
    </row>
    <row r="29" spans="1:4" ht="15">
      <c r="A29" s="3" t="s">
        <v>205</v>
      </c>
      <c r="C29" s="38">
        <v>202.77889899999997</v>
      </c>
      <c r="D29" s="68">
        <v>361.02689</v>
      </c>
    </row>
    <row r="30" spans="1:4" ht="15">
      <c r="A30" s="3" t="s">
        <v>206</v>
      </c>
      <c r="C30" s="38">
        <v>1.10184</v>
      </c>
      <c r="D30" s="68">
        <v>8.852453</v>
      </c>
    </row>
    <row r="31" spans="1:4" ht="15">
      <c r="A31" s="3" t="s">
        <v>207</v>
      </c>
      <c r="B31" s="37">
        <v>4.535042</v>
      </c>
      <c r="C31" s="38">
        <v>229.36315300000007</v>
      </c>
      <c r="D31" s="68">
        <v>395.551054</v>
      </c>
    </row>
    <row r="32" spans="1:3" ht="15">
      <c r="A32" s="24" t="s">
        <v>70</v>
      </c>
      <c r="B32" s="37">
        <v>43.356685</v>
      </c>
      <c r="C32" s="38"/>
    </row>
    <row r="33" spans="1:4" s="50" customFormat="1" ht="15">
      <c r="A33" s="2" t="s">
        <v>45</v>
      </c>
      <c r="B33" s="80">
        <v>109.371739</v>
      </c>
      <c r="C33" s="36">
        <v>7902.2162559999915</v>
      </c>
      <c r="D33" s="83">
        <v>5142.260041</v>
      </c>
    </row>
    <row r="34" spans="1:3" ht="15">
      <c r="A34" s="2" t="s">
        <v>18</v>
      </c>
      <c r="B34" s="36">
        <f>SUM(B2:B31)</f>
        <v>43.159901999999995</v>
      </c>
      <c r="C34" s="36">
        <f>SUM(C2:C31)</f>
        <v>3655.152756</v>
      </c>
    </row>
    <row r="35" spans="1:3" ht="15">
      <c r="A35" s="2" t="s">
        <v>19</v>
      </c>
      <c r="B35" s="36">
        <f>B33-B34</f>
        <v>66.211837</v>
      </c>
      <c r="C35" s="36">
        <f>C33-C34</f>
        <v>4247.063499999991</v>
      </c>
    </row>
    <row r="36" spans="1:3" ht="15">
      <c r="A36" s="3"/>
      <c r="B36" s="38"/>
      <c r="C36" s="38"/>
    </row>
    <row r="37" spans="1:4" ht="15">
      <c r="A37" s="2" t="s">
        <v>177</v>
      </c>
      <c r="B37" s="25" t="s">
        <v>254</v>
      </c>
      <c r="C37" s="36" t="s">
        <v>1</v>
      </c>
      <c r="D37" s="53" t="s">
        <v>255</v>
      </c>
    </row>
    <row r="38" spans="1:4" ht="15">
      <c r="A38" s="3" t="s">
        <v>178</v>
      </c>
      <c r="B38" s="23">
        <v>0</v>
      </c>
      <c r="C38" s="39">
        <f aca="true" t="shared" si="0" ref="C38:C67">C2/$C2</f>
        <v>1</v>
      </c>
      <c r="D38" s="45">
        <f>C2/D2</f>
        <v>0.554489651158561</v>
      </c>
    </row>
    <row r="39" spans="1:4" ht="15">
      <c r="A39" s="3" t="s">
        <v>179</v>
      </c>
      <c r="B39" s="23">
        <v>0</v>
      </c>
      <c r="C39" s="39">
        <f t="shared" si="0"/>
        <v>1</v>
      </c>
      <c r="D39" s="45">
        <f aca="true" t="shared" si="1" ref="D39:D67">C3/D3</f>
        <v>0.21070621752974697</v>
      </c>
    </row>
    <row r="40" spans="1:4" ht="15">
      <c r="A40" s="3" t="s">
        <v>180</v>
      </c>
      <c r="B40" s="23">
        <f aca="true" t="shared" si="2" ref="B40:B67">B4/C4</f>
        <v>0</v>
      </c>
      <c r="C40" s="39">
        <f t="shared" si="0"/>
        <v>1</v>
      </c>
      <c r="D40" s="45">
        <f t="shared" si="1"/>
        <v>0.8043318113230303</v>
      </c>
    </row>
    <row r="41" spans="1:4" ht="15">
      <c r="A41" s="3" t="s">
        <v>181</v>
      </c>
      <c r="B41" s="23">
        <f t="shared" si="2"/>
        <v>0</v>
      </c>
      <c r="C41" s="39">
        <f t="shared" si="0"/>
        <v>1</v>
      </c>
      <c r="D41" s="45">
        <f t="shared" si="1"/>
        <v>0.7815162355883623</v>
      </c>
    </row>
    <row r="42" spans="1:4" ht="15">
      <c r="A42" s="3" t="s">
        <v>182</v>
      </c>
      <c r="B42" s="23">
        <f t="shared" si="2"/>
        <v>0</v>
      </c>
      <c r="C42" s="39">
        <f t="shared" si="0"/>
        <v>1</v>
      </c>
      <c r="D42" s="45">
        <f t="shared" si="1"/>
        <v>0.9998668569427163</v>
      </c>
    </row>
    <row r="43" spans="1:4" ht="15">
      <c r="A43" s="3" t="s">
        <v>183</v>
      </c>
      <c r="B43" s="23">
        <f t="shared" si="2"/>
        <v>0</v>
      </c>
      <c r="C43" s="39">
        <f t="shared" si="0"/>
        <v>1</v>
      </c>
      <c r="D43" s="45">
        <f t="shared" si="1"/>
        <v>0.5806471444717257</v>
      </c>
    </row>
    <row r="44" spans="1:4" ht="15">
      <c r="A44" s="3" t="s">
        <v>184</v>
      </c>
      <c r="B44" s="23">
        <f t="shared" si="2"/>
        <v>0</v>
      </c>
      <c r="C44" s="39">
        <f t="shared" si="0"/>
        <v>1</v>
      </c>
      <c r="D44" s="45">
        <f t="shared" si="1"/>
        <v>0.670993280138713</v>
      </c>
    </row>
    <row r="45" spans="1:4" ht="15">
      <c r="A45" s="3" t="s">
        <v>185</v>
      </c>
      <c r="B45" s="23">
        <f t="shared" si="2"/>
        <v>0</v>
      </c>
      <c r="C45" s="39">
        <f t="shared" si="0"/>
        <v>1</v>
      </c>
      <c r="D45" s="45">
        <f t="shared" si="1"/>
        <v>0.41138120417521273</v>
      </c>
    </row>
    <row r="46" spans="1:4" ht="15">
      <c r="A46" s="3" t="s">
        <v>186</v>
      </c>
      <c r="B46" s="23">
        <f t="shared" si="2"/>
        <v>0.05621328930858689</v>
      </c>
      <c r="C46" s="39">
        <f t="shared" si="0"/>
        <v>1</v>
      </c>
      <c r="D46" s="45">
        <f t="shared" si="1"/>
        <v>0.6575502421738694</v>
      </c>
    </row>
    <row r="47" spans="1:4" ht="15">
      <c r="A47" s="3" t="s">
        <v>187</v>
      </c>
      <c r="B47" s="23">
        <f t="shared" si="2"/>
        <v>0</v>
      </c>
      <c r="C47" s="23">
        <f t="shared" si="0"/>
        <v>1</v>
      </c>
      <c r="D47" s="45">
        <f t="shared" si="1"/>
        <v>0.6342437960552892</v>
      </c>
    </row>
    <row r="48" spans="1:4" ht="15">
      <c r="A48" s="3" t="s">
        <v>188</v>
      </c>
      <c r="B48" s="23">
        <f t="shared" si="2"/>
        <v>0.1980420035628471</v>
      </c>
      <c r="C48" s="23">
        <f t="shared" si="0"/>
        <v>1</v>
      </c>
      <c r="D48" s="45">
        <f t="shared" si="1"/>
        <v>0.9034614409572929</v>
      </c>
    </row>
    <row r="49" spans="1:4" ht="15">
      <c r="A49" s="3" t="s">
        <v>189</v>
      </c>
      <c r="B49" s="23">
        <f t="shared" si="2"/>
        <v>0</v>
      </c>
      <c r="C49" s="23">
        <f t="shared" si="0"/>
        <v>1</v>
      </c>
      <c r="D49" s="45">
        <f t="shared" si="1"/>
        <v>0.7600367055055542</v>
      </c>
    </row>
    <row r="50" spans="1:4" ht="15">
      <c r="A50" s="3" t="s">
        <v>190</v>
      </c>
      <c r="B50" s="23">
        <f t="shared" si="2"/>
        <v>0</v>
      </c>
      <c r="C50" s="23">
        <f t="shared" si="0"/>
        <v>1</v>
      </c>
      <c r="D50" s="45">
        <f t="shared" si="1"/>
        <v>0.6270082278129951</v>
      </c>
    </row>
    <row r="51" spans="1:4" ht="15">
      <c r="A51" s="3" t="s">
        <v>191</v>
      </c>
      <c r="B51" s="23">
        <f t="shared" si="2"/>
        <v>0</v>
      </c>
      <c r="C51" s="23">
        <f t="shared" si="0"/>
        <v>1</v>
      </c>
      <c r="D51" s="45">
        <f t="shared" si="1"/>
        <v>0.8400365401569296</v>
      </c>
    </row>
    <row r="52" spans="1:4" ht="15">
      <c r="A52" s="3" t="s">
        <v>192</v>
      </c>
      <c r="B52" s="23">
        <f t="shared" si="2"/>
        <v>0</v>
      </c>
      <c r="C52" s="23">
        <f t="shared" si="0"/>
        <v>1</v>
      </c>
      <c r="D52" s="45">
        <f t="shared" si="1"/>
        <v>0.687278240121047</v>
      </c>
    </row>
    <row r="53" spans="1:4" ht="15">
      <c r="A53" s="3" t="s">
        <v>193</v>
      </c>
      <c r="B53" s="23">
        <f t="shared" si="2"/>
        <v>0</v>
      </c>
      <c r="C53" s="23">
        <f t="shared" si="0"/>
        <v>1</v>
      </c>
      <c r="D53" s="45">
        <f t="shared" si="1"/>
        <v>0.43892721751279784</v>
      </c>
    </row>
    <row r="54" spans="1:4" ht="15">
      <c r="A54" s="3" t="s">
        <v>194</v>
      </c>
      <c r="B54" s="23">
        <f t="shared" si="2"/>
        <v>0.03343239326301523</v>
      </c>
      <c r="C54" s="23">
        <f t="shared" si="0"/>
        <v>1</v>
      </c>
      <c r="D54" s="45">
        <f t="shared" si="1"/>
        <v>0.6533158502569865</v>
      </c>
    </row>
    <row r="55" spans="1:4" ht="15">
      <c r="A55" s="3" t="s">
        <v>195</v>
      </c>
      <c r="B55" s="23">
        <f t="shared" si="2"/>
        <v>0.06091633332948151</v>
      </c>
      <c r="C55" s="23">
        <f t="shared" si="0"/>
        <v>1</v>
      </c>
      <c r="D55" s="45">
        <f t="shared" si="1"/>
        <v>0.48993200433797846</v>
      </c>
    </row>
    <row r="56" spans="1:4" ht="15">
      <c r="A56" s="3" t="s">
        <v>196</v>
      </c>
      <c r="B56" s="23">
        <f t="shared" si="2"/>
        <v>0</v>
      </c>
      <c r="C56" s="23">
        <f t="shared" si="0"/>
        <v>1</v>
      </c>
      <c r="D56" s="45">
        <f t="shared" si="1"/>
        <v>0.5616466045482137</v>
      </c>
    </row>
    <row r="57" spans="1:4" ht="15">
      <c r="A57" s="3" t="s">
        <v>197</v>
      </c>
      <c r="B57" s="23">
        <f t="shared" si="2"/>
        <v>0</v>
      </c>
      <c r="C57" s="23">
        <f t="shared" si="0"/>
        <v>1</v>
      </c>
      <c r="D57" s="45">
        <f t="shared" si="1"/>
        <v>0.5999357771829049</v>
      </c>
    </row>
    <row r="58" spans="1:4" ht="15">
      <c r="A58" s="3" t="s">
        <v>198</v>
      </c>
      <c r="B58" s="23">
        <f t="shared" si="2"/>
        <v>0.009151289735316521</v>
      </c>
      <c r="C58" s="23">
        <f t="shared" si="0"/>
        <v>1</v>
      </c>
      <c r="D58" s="45">
        <f>C22/D22</f>
        <v>0.802059751447523</v>
      </c>
    </row>
    <row r="59" spans="1:4" ht="15">
      <c r="A59" s="3" t="s">
        <v>199</v>
      </c>
      <c r="B59" s="23">
        <f t="shared" si="2"/>
        <v>0</v>
      </c>
      <c r="C59" s="23">
        <f t="shared" si="0"/>
        <v>1</v>
      </c>
      <c r="D59" s="45">
        <f t="shared" si="1"/>
        <v>0.5206934736157631</v>
      </c>
    </row>
    <row r="60" spans="1:4" ht="15">
      <c r="A60" s="3" t="s">
        <v>200</v>
      </c>
      <c r="B60" s="23">
        <f t="shared" si="2"/>
        <v>0.015632663125923704</v>
      </c>
      <c r="C60" s="23">
        <f t="shared" si="0"/>
        <v>1</v>
      </c>
      <c r="D60" s="45">
        <f t="shared" si="1"/>
        <v>0.764716840116837</v>
      </c>
    </row>
    <row r="61" spans="1:4" ht="15">
      <c r="A61" s="3" t="s">
        <v>201</v>
      </c>
      <c r="B61" s="23">
        <f t="shared" si="2"/>
        <v>0</v>
      </c>
      <c r="C61" s="23">
        <f t="shared" si="0"/>
        <v>1</v>
      </c>
      <c r="D61" s="45">
        <f t="shared" si="1"/>
        <v>0.7661888215771532</v>
      </c>
    </row>
    <row r="62" spans="1:4" ht="15">
      <c r="A62" s="3" t="s">
        <v>202</v>
      </c>
      <c r="B62" s="23">
        <f t="shared" si="2"/>
        <v>0.15812885606002475</v>
      </c>
      <c r="C62" s="23">
        <f t="shared" si="0"/>
        <v>1</v>
      </c>
      <c r="D62" s="45">
        <f t="shared" si="1"/>
        <v>0.6625904786923189</v>
      </c>
    </row>
    <row r="63" spans="1:4" ht="15">
      <c r="A63" s="3" t="s">
        <v>203</v>
      </c>
      <c r="B63" s="23">
        <f t="shared" si="2"/>
        <v>0.008613219723455063</v>
      </c>
      <c r="C63" s="23">
        <f t="shared" si="0"/>
        <v>1</v>
      </c>
      <c r="D63" s="45">
        <f t="shared" si="1"/>
        <v>0.7974205684022801</v>
      </c>
    </row>
    <row r="64" spans="1:4" ht="15">
      <c r="A64" s="3" t="s">
        <v>204</v>
      </c>
      <c r="B64" s="23">
        <f t="shared" si="2"/>
        <v>0</v>
      </c>
      <c r="C64" s="23">
        <f t="shared" si="0"/>
        <v>1</v>
      </c>
      <c r="D64" s="45">
        <f t="shared" si="1"/>
        <v>0.4920530002061018</v>
      </c>
    </row>
    <row r="65" spans="1:4" ht="15">
      <c r="A65" s="3" t="s">
        <v>205</v>
      </c>
      <c r="B65" s="23">
        <f t="shared" si="2"/>
        <v>0</v>
      </c>
      <c r="C65" s="23">
        <f t="shared" si="0"/>
        <v>1</v>
      </c>
      <c r="D65" s="45">
        <f t="shared" si="1"/>
        <v>0.5616725640574861</v>
      </c>
    </row>
    <row r="66" spans="1:4" ht="15">
      <c r="A66" s="3" t="s">
        <v>206</v>
      </c>
      <c r="B66" s="23">
        <f t="shared" si="2"/>
        <v>0</v>
      </c>
      <c r="C66" s="23">
        <f t="shared" si="0"/>
        <v>1</v>
      </c>
      <c r="D66" s="45">
        <f t="shared" si="1"/>
        <v>0.12446719570270522</v>
      </c>
    </row>
    <row r="67" spans="1:4" ht="15">
      <c r="A67" s="3" t="s">
        <v>207</v>
      </c>
      <c r="B67" s="23">
        <f t="shared" si="2"/>
        <v>0.019772321494028286</v>
      </c>
      <c r="C67" s="23">
        <f t="shared" si="0"/>
        <v>1</v>
      </c>
      <c r="D67" s="45">
        <f t="shared" si="1"/>
        <v>0.5798572666677816</v>
      </c>
    </row>
    <row r="68" spans="1:4" ht="15">
      <c r="A68" s="2" t="s">
        <v>45</v>
      </c>
      <c r="B68" s="47">
        <f>B33/C33</f>
        <v>0.013840641088119587</v>
      </c>
      <c r="C68" s="47">
        <f>C33/$C33</f>
        <v>1</v>
      </c>
      <c r="D68" s="76">
        <f>C33/D33</f>
        <v>1.5367204678476882</v>
      </c>
    </row>
    <row r="69" spans="1:3" ht="15">
      <c r="A69" s="2" t="s">
        <v>18</v>
      </c>
      <c r="B69" s="47">
        <f>B34/C34</f>
        <v>0.011807961221087744</v>
      </c>
      <c r="C69" s="47">
        <f>C34/$C34</f>
        <v>1</v>
      </c>
    </row>
    <row r="70" spans="1:3" ht="15">
      <c r="A70" s="2" t="s">
        <v>19</v>
      </c>
      <c r="B70" s="47">
        <f>B35/C35</f>
        <v>0.015590027556687142</v>
      </c>
      <c r="C70" s="47">
        <f>C35/$C35</f>
        <v>1</v>
      </c>
    </row>
    <row r="71" ht="15">
      <c r="B71" s="4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4"/>
  <sheetViews>
    <sheetView zoomScale="77" zoomScaleNormal="77" zoomScalePageLayoutView="0" workbookViewId="0" topLeftCell="A1">
      <selection activeCell="A47" sqref="A47:IV47"/>
    </sheetView>
  </sheetViews>
  <sheetFormatPr defaultColWidth="9.140625" defaultRowHeight="15"/>
  <cols>
    <col min="1" max="1" width="118.57421875" style="0" customWidth="1"/>
    <col min="2" max="2" width="38.8515625" style="0" customWidth="1"/>
    <col min="3" max="3" width="23.140625" style="0" customWidth="1"/>
    <col min="4" max="4" width="40.140625" style="0" customWidth="1"/>
    <col min="5" max="8" width="23.140625" style="0" customWidth="1"/>
  </cols>
  <sheetData>
    <row r="1" spans="1:4" ht="15">
      <c r="A1" s="2" t="s">
        <v>98</v>
      </c>
      <c r="B1" s="2" t="s">
        <v>261</v>
      </c>
      <c r="C1" s="25" t="s">
        <v>1</v>
      </c>
      <c r="D1" s="40" t="s">
        <v>20</v>
      </c>
    </row>
    <row r="2" spans="1:4" ht="15">
      <c r="A2" s="42" t="s">
        <v>208</v>
      </c>
      <c r="B2" s="8"/>
      <c r="C2" s="22">
        <v>14.603306999999997</v>
      </c>
      <c r="D2" s="65">
        <v>14.603307</v>
      </c>
    </row>
    <row r="3" spans="1:4" ht="15">
      <c r="A3" s="42" t="s">
        <v>209</v>
      </c>
      <c r="B3" s="8"/>
      <c r="C3" s="22">
        <v>107.31780699999999</v>
      </c>
      <c r="D3" s="65">
        <v>118.670314</v>
      </c>
    </row>
    <row r="4" spans="1:4" ht="15">
      <c r="A4" s="42" t="s">
        <v>210</v>
      </c>
      <c r="B4" s="8"/>
      <c r="C4" s="22">
        <v>257.57755999999995</v>
      </c>
      <c r="D4" s="65">
        <v>317.920558</v>
      </c>
    </row>
    <row r="5" spans="1:4" ht="15">
      <c r="A5" s="42" t="s">
        <v>211</v>
      </c>
      <c r="B5" s="8"/>
      <c r="C5" s="22">
        <v>25.257907</v>
      </c>
      <c r="D5" s="65">
        <v>58.099693</v>
      </c>
    </row>
    <row r="6" spans="1:4" ht="15">
      <c r="A6" s="42" t="s">
        <v>212</v>
      </c>
      <c r="B6" s="8"/>
      <c r="C6" s="22">
        <v>565.794679</v>
      </c>
      <c r="D6" s="65">
        <v>736.511765</v>
      </c>
    </row>
    <row r="7" spans="1:4" ht="15">
      <c r="A7" s="42" t="s">
        <v>213</v>
      </c>
      <c r="B7" s="8">
        <v>0.471618</v>
      </c>
      <c r="C7" s="22">
        <v>72.987948</v>
      </c>
      <c r="D7" s="65">
        <v>114.260753</v>
      </c>
    </row>
    <row r="8" spans="1:4" ht="15">
      <c r="A8" s="42" t="s">
        <v>214</v>
      </c>
      <c r="B8" s="8"/>
      <c r="C8" s="22">
        <v>73.233898</v>
      </c>
      <c r="D8" s="65">
        <v>121.100791</v>
      </c>
    </row>
    <row r="9" spans="1:4" ht="15">
      <c r="A9" s="42" t="s">
        <v>215</v>
      </c>
      <c r="B9" s="8"/>
      <c r="C9" s="22">
        <v>6.000252</v>
      </c>
      <c r="D9" s="65">
        <v>17.086986</v>
      </c>
    </row>
    <row r="10" spans="1:4" ht="15">
      <c r="A10" s="42" t="s">
        <v>216</v>
      </c>
      <c r="B10" s="8">
        <v>3.8465920000000002</v>
      </c>
      <c r="C10" s="22">
        <v>209.19045000000003</v>
      </c>
      <c r="D10" s="65">
        <v>274.253721</v>
      </c>
    </row>
    <row r="11" spans="1:4" ht="15">
      <c r="A11" s="42" t="s">
        <v>217</v>
      </c>
      <c r="B11" s="8">
        <v>1.154213</v>
      </c>
      <c r="C11" s="22">
        <v>136.89586900000003</v>
      </c>
      <c r="D11" s="65">
        <v>207.568401</v>
      </c>
    </row>
    <row r="12" spans="1:4" ht="15">
      <c r="A12" s="42" t="s">
        <v>218</v>
      </c>
      <c r="B12" s="8"/>
      <c r="C12" s="22">
        <v>7.989186</v>
      </c>
      <c r="D12" s="65">
        <v>14.751781</v>
      </c>
    </row>
    <row r="13" spans="1:4" ht="15">
      <c r="A13" s="42" t="s">
        <v>219</v>
      </c>
      <c r="B13" s="8"/>
      <c r="C13" s="22">
        <v>18.838643</v>
      </c>
      <c r="D13" s="65">
        <v>18.838643</v>
      </c>
    </row>
    <row r="14" spans="1:4" ht="15">
      <c r="A14" s="42" t="s">
        <v>220</v>
      </c>
      <c r="B14" s="8">
        <v>28.463935</v>
      </c>
      <c r="C14" s="22">
        <v>348.70118499999995</v>
      </c>
      <c r="D14" s="65">
        <v>477.134253</v>
      </c>
    </row>
    <row r="15" spans="1:4" ht="15">
      <c r="A15" s="42" t="s">
        <v>221</v>
      </c>
      <c r="B15" s="8">
        <v>8.814237</v>
      </c>
      <c r="C15" s="22">
        <v>338.6554319999999</v>
      </c>
      <c r="D15" s="65">
        <v>452.223961</v>
      </c>
    </row>
    <row r="16" spans="1:4" ht="15">
      <c r="A16" s="42" t="s">
        <v>222</v>
      </c>
      <c r="B16" s="8"/>
      <c r="C16" s="22">
        <v>476.455879</v>
      </c>
      <c r="D16" s="65">
        <v>662.543578</v>
      </c>
    </row>
    <row r="17" spans="1:4" ht="15">
      <c r="A17" s="42" t="s">
        <v>223</v>
      </c>
      <c r="B17" s="8"/>
      <c r="C17" s="22">
        <v>29.460905999999998</v>
      </c>
      <c r="D17" s="65">
        <v>29.460906</v>
      </c>
    </row>
    <row r="18" spans="1:4" ht="15">
      <c r="A18" s="42" t="s">
        <v>224</v>
      </c>
      <c r="B18" s="8">
        <v>2.9638160000000005</v>
      </c>
      <c r="C18" s="22">
        <v>1401.941718</v>
      </c>
      <c r="D18" s="65">
        <v>2004.531299</v>
      </c>
    </row>
    <row r="19" spans="1:4" ht="15">
      <c r="A19" s="42" t="s">
        <v>226</v>
      </c>
      <c r="B19" s="8"/>
      <c r="C19" s="22">
        <v>15.391103000000001</v>
      </c>
      <c r="D19" s="65">
        <v>26.914132</v>
      </c>
    </row>
    <row r="20" spans="1:4" ht="15">
      <c r="A20" s="42" t="s">
        <v>227</v>
      </c>
      <c r="B20" s="8">
        <v>0.46729</v>
      </c>
      <c r="C20" s="22">
        <v>265.38442699999996</v>
      </c>
      <c r="D20" s="65">
        <v>374.363536</v>
      </c>
    </row>
    <row r="21" spans="1:4" ht="15">
      <c r="A21" s="42" t="s">
        <v>228</v>
      </c>
      <c r="B21" s="8"/>
      <c r="C21" s="22">
        <v>306.1363809999999</v>
      </c>
      <c r="D21" s="65">
        <v>459.049815</v>
      </c>
    </row>
    <row r="22" spans="1:4" ht="15">
      <c r="A22" s="42" t="s">
        <v>229</v>
      </c>
      <c r="B22" s="8"/>
      <c r="C22" s="22">
        <v>5.113261</v>
      </c>
      <c r="D22" s="65">
        <v>5.113261</v>
      </c>
    </row>
    <row r="23" spans="1:4" ht="15">
      <c r="A23" s="42" t="s">
        <v>230</v>
      </c>
      <c r="B23" s="8">
        <v>14.802555</v>
      </c>
      <c r="C23" s="22">
        <v>400.46857100000005</v>
      </c>
      <c r="D23" s="65">
        <v>583.447922</v>
      </c>
    </row>
    <row r="24" spans="1:4" ht="15">
      <c r="A24" s="43" t="s">
        <v>44</v>
      </c>
      <c r="B24" s="8">
        <v>38.491092</v>
      </c>
      <c r="C24" s="22"/>
      <c r="D24" s="29"/>
    </row>
    <row r="25" spans="1:4" ht="15">
      <c r="A25" s="2" t="s">
        <v>45</v>
      </c>
      <c r="B25" s="51">
        <v>142.303147</v>
      </c>
      <c r="C25" s="52">
        <f>SUM(C2:C24)</f>
        <v>5083.396369000001</v>
      </c>
      <c r="D25" s="78">
        <v>7088.449376</v>
      </c>
    </row>
    <row r="26" spans="1:3" ht="15">
      <c r="A26" s="2" t="s">
        <v>18</v>
      </c>
      <c r="B26" s="25">
        <f>SUM(B2:B23)</f>
        <v>60.984255999999995</v>
      </c>
      <c r="C26" s="25">
        <f>SUM(C2:C23)</f>
        <v>5083.396369000001</v>
      </c>
    </row>
    <row r="27" spans="1:3" ht="15">
      <c r="A27" s="2" t="s">
        <v>19</v>
      </c>
      <c r="B27" s="25">
        <f>B25-B26</f>
        <v>81.31889100000001</v>
      </c>
      <c r="C27" s="25">
        <v>7075.272268000005</v>
      </c>
    </row>
    <row r="28" spans="1:3" ht="15">
      <c r="A28" s="3"/>
      <c r="B28" s="3"/>
      <c r="C28" s="3"/>
    </row>
    <row r="29" spans="1:4" ht="15">
      <c r="A29" s="2" t="s">
        <v>98</v>
      </c>
      <c r="B29" s="25" t="s">
        <v>254</v>
      </c>
      <c r="C29" s="2" t="s">
        <v>1</v>
      </c>
      <c r="D29" s="53" t="s">
        <v>255</v>
      </c>
    </row>
    <row r="30" spans="1:4" ht="15">
      <c r="A30" s="3" t="s">
        <v>208</v>
      </c>
      <c r="B30" s="23">
        <f aca="true" t="shared" si="0" ref="B30:B51">B2/C2</f>
        <v>0</v>
      </c>
      <c r="C30" s="6">
        <f aca="true" t="shared" si="1" ref="C30:C51">C2/$C2</f>
        <v>1</v>
      </c>
      <c r="D30" s="75">
        <f aca="true" t="shared" si="2" ref="D30:D51">C2/D2</f>
        <v>0.9999999999999999</v>
      </c>
    </row>
    <row r="31" spans="1:4" ht="15">
      <c r="A31" s="3" t="s">
        <v>209</v>
      </c>
      <c r="B31" s="23">
        <f t="shared" si="0"/>
        <v>0</v>
      </c>
      <c r="C31" s="6">
        <f t="shared" si="1"/>
        <v>1</v>
      </c>
      <c r="D31" s="75">
        <f t="shared" si="2"/>
        <v>0.9043357465119708</v>
      </c>
    </row>
    <row r="32" spans="1:4" ht="15">
      <c r="A32" s="3" t="s">
        <v>210</v>
      </c>
      <c r="B32" s="23">
        <f t="shared" si="0"/>
        <v>0</v>
      </c>
      <c r="C32" s="6">
        <f t="shared" si="1"/>
        <v>1</v>
      </c>
      <c r="D32" s="75">
        <f t="shared" si="2"/>
        <v>0.8101947279546481</v>
      </c>
    </row>
    <row r="33" spans="1:4" ht="15">
      <c r="A33" s="3" t="s">
        <v>211</v>
      </c>
      <c r="B33" s="23">
        <f t="shared" si="0"/>
        <v>0</v>
      </c>
      <c r="C33" s="6">
        <f t="shared" si="1"/>
        <v>1</v>
      </c>
      <c r="D33" s="75">
        <f t="shared" si="2"/>
        <v>0.43473391503118614</v>
      </c>
    </row>
    <row r="34" spans="1:4" ht="15">
      <c r="A34" s="3" t="s">
        <v>212</v>
      </c>
      <c r="B34" s="23">
        <f t="shared" si="0"/>
        <v>0</v>
      </c>
      <c r="C34" s="6">
        <f t="shared" si="1"/>
        <v>1</v>
      </c>
      <c r="D34" s="75">
        <f t="shared" si="2"/>
        <v>0.7682086096750946</v>
      </c>
    </row>
    <row r="35" spans="1:4" ht="15">
      <c r="A35" s="3" t="s">
        <v>213</v>
      </c>
      <c r="B35" s="23">
        <f t="shared" si="0"/>
        <v>0.00646158732945883</v>
      </c>
      <c r="C35" s="6">
        <f t="shared" si="1"/>
        <v>1</v>
      </c>
      <c r="D35" s="75">
        <f t="shared" si="2"/>
        <v>0.6387840626255982</v>
      </c>
    </row>
    <row r="36" spans="1:4" ht="15">
      <c r="A36" s="3" t="s">
        <v>214</v>
      </c>
      <c r="B36" s="23">
        <f t="shared" si="0"/>
        <v>0</v>
      </c>
      <c r="C36" s="6">
        <f t="shared" si="1"/>
        <v>1</v>
      </c>
      <c r="D36" s="75">
        <f t="shared" si="2"/>
        <v>0.6047350921101745</v>
      </c>
    </row>
    <row r="37" spans="1:4" ht="15">
      <c r="A37" s="3" t="s">
        <v>215</v>
      </c>
      <c r="B37" s="23">
        <f t="shared" si="0"/>
        <v>0</v>
      </c>
      <c r="C37" s="6">
        <f t="shared" si="1"/>
        <v>1</v>
      </c>
      <c r="D37" s="75">
        <f t="shared" si="2"/>
        <v>0.3511591804429406</v>
      </c>
    </row>
    <row r="38" spans="1:4" ht="15">
      <c r="A38" s="3" t="s">
        <v>216</v>
      </c>
      <c r="B38" s="23">
        <f t="shared" si="0"/>
        <v>0.018387990465147906</v>
      </c>
      <c r="C38" s="6">
        <f t="shared" si="1"/>
        <v>1</v>
      </c>
      <c r="D38" s="75">
        <f t="shared" si="2"/>
        <v>0.7627624859098996</v>
      </c>
    </row>
    <row r="39" spans="1:4" ht="15">
      <c r="A39" s="3" t="s">
        <v>217</v>
      </c>
      <c r="B39" s="23">
        <f t="shared" si="0"/>
        <v>0.00843132088960259</v>
      </c>
      <c r="C39" s="6">
        <f t="shared" si="1"/>
        <v>1</v>
      </c>
      <c r="D39" s="75">
        <f t="shared" si="2"/>
        <v>0.6595217207459243</v>
      </c>
    </row>
    <row r="40" spans="1:4" ht="15">
      <c r="A40" s="3" t="s">
        <v>218</v>
      </c>
      <c r="B40" s="23">
        <f t="shared" si="0"/>
        <v>0</v>
      </c>
      <c r="C40" s="6">
        <f t="shared" si="1"/>
        <v>1</v>
      </c>
      <c r="D40" s="75">
        <f t="shared" si="2"/>
        <v>0.541574336007293</v>
      </c>
    </row>
    <row r="41" spans="1:4" ht="15">
      <c r="A41" s="3" t="s">
        <v>219</v>
      </c>
      <c r="B41" s="23">
        <f t="shared" si="0"/>
        <v>0</v>
      </c>
      <c r="C41" s="6">
        <f t="shared" si="1"/>
        <v>1</v>
      </c>
      <c r="D41" s="75">
        <f t="shared" si="2"/>
        <v>1</v>
      </c>
    </row>
    <row r="42" spans="1:4" ht="15">
      <c r="A42" s="3" t="s">
        <v>220</v>
      </c>
      <c r="B42" s="23">
        <f t="shared" si="0"/>
        <v>0.0816284435626452</v>
      </c>
      <c r="C42" s="6">
        <f t="shared" si="1"/>
        <v>1</v>
      </c>
      <c r="D42" s="75">
        <f t="shared" si="2"/>
        <v>0.7308240454495308</v>
      </c>
    </row>
    <row r="43" spans="1:4" ht="15">
      <c r="A43" s="3" t="s">
        <v>221</v>
      </c>
      <c r="B43" s="23">
        <f t="shared" si="0"/>
        <v>0.026027153759045574</v>
      </c>
      <c r="C43" s="6">
        <f t="shared" si="1"/>
        <v>1</v>
      </c>
      <c r="D43" s="75">
        <f t="shared" si="2"/>
        <v>0.7488666262865269</v>
      </c>
    </row>
    <row r="44" spans="1:4" ht="15">
      <c r="A44" s="3" t="s">
        <v>222</v>
      </c>
      <c r="B44" s="23">
        <f t="shared" si="0"/>
        <v>0</v>
      </c>
      <c r="C44" s="6">
        <f t="shared" si="1"/>
        <v>1</v>
      </c>
      <c r="D44" s="75">
        <f t="shared" si="2"/>
        <v>0.7191313821775508</v>
      </c>
    </row>
    <row r="45" spans="1:4" ht="15">
      <c r="A45" s="3" t="s">
        <v>223</v>
      </c>
      <c r="B45" s="23">
        <f t="shared" si="0"/>
        <v>0</v>
      </c>
      <c r="C45" s="6">
        <f t="shared" si="1"/>
        <v>1</v>
      </c>
      <c r="D45" s="75">
        <f t="shared" si="2"/>
        <v>0.9999999999999999</v>
      </c>
    </row>
    <row r="46" spans="1:4" ht="15">
      <c r="A46" s="3" t="s">
        <v>224</v>
      </c>
      <c r="B46" s="23">
        <f t="shared" si="0"/>
        <v>0.0021140793243731694</v>
      </c>
      <c r="C46" s="6">
        <f t="shared" si="1"/>
        <v>1</v>
      </c>
      <c r="D46" s="75">
        <f t="shared" si="2"/>
        <v>0.6993862947909002</v>
      </c>
    </row>
    <row r="47" spans="1:4" ht="15">
      <c r="A47" s="3" t="s">
        <v>226</v>
      </c>
      <c r="B47" s="23">
        <f t="shared" si="0"/>
        <v>0</v>
      </c>
      <c r="C47" s="6">
        <f t="shared" si="1"/>
        <v>1</v>
      </c>
      <c r="D47" s="75">
        <f t="shared" si="2"/>
        <v>0.5718595346117795</v>
      </c>
    </row>
    <row r="48" spans="1:4" ht="15">
      <c r="A48" s="3" t="s">
        <v>227</v>
      </c>
      <c r="B48" s="23">
        <f t="shared" si="0"/>
        <v>0.0017608041484664812</v>
      </c>
      <c r="C48" s="6">
        <f t="shared" si="1"/>
        <v>1</v>
      </c>
      <c r="D48" s="75">
        <f t="shared" si="2"/>
        <v>0.7088949683390103</v>
      </c>
    </row>
    <row r="49" spans="1:4" ht="15">
      <c r="A49" s="3" t="s">
        <v>228</v>
      </c>
      <c r="B49" s="23">
        <f t="shared" si="0"/>
        <v>0</v>
      </c>
      <c r="C49" s="6">
        <f t="shared" si="1"/>
        <v>1</v>
      </c>
      <c r="D49" s="75">
        <f t="shared" si="2"/>
        <v>0.6668914156952659</v>
      </c>
    </row>
    <row r="50" spans="1:4" ht="15">
      <c r="A50" s="3" t="s">
        <v>229</v>
      </c>
      <c r="B50" s="23">
        <f t="shared" si="0"/>
        <v>0</v>
      </c>
      <c r="C50" s="6">
        <f t="shared" si="1"/>
        <v>1</v>
      </c>
      <c r="D50" s="75">
        <f t="shared" si="2"/>
        <v>1</v>
      </c>
    </row>
    <row r="51" spans="1:4" ht="15">
      <c r="A51" s="3" t="s">
        <v>230</v>
      </c>
      <c r="B51" s="23">
        <f t="shared" si="0"/>
        <v>0.03696308792232287</v>
      </c>
      <c r="C51" s="6">
        <f t="shared" si="1"/>
        <v>1</v>
      </c>
      <c r="D51" s="75">
        <f t="shared" si="2"/>
        <v>0.6863827188333016</v>
      </c>
    </row>
    <row r="52" spans="1:4" ht="15">
      <c r="A52" s="2" t="s">
        <v>45</v>
      </c>
      <c r="B52" s="47">
        <f>B25/C25</f>
        <v>0.027993714570007783</v>
      </c>
      <c r="C52" s="48">
        <v>1</v>
      </c>
      <c r="D52" s="76">
        <f>C25/D25</f>
        <v>0.7171379944126163</v>
      </c>
    </row>
    <row r="53" spans="1:3" ht="15">
      <c r="A53" s="2" t="s">
        <v>18</v>
      </c>
      <c r="B53" s="47">
        <f>B26/C26</f>
        <v>0.011996754054415146</v>
      </c>
      <c r="C53" s="48">
        <f>C26/$C26</f>
        <v>1</v>
      </c>
    </row>
    <row r="54" spans="1:3" ht="15">
      <c r="A54" s="2" t="s">
        <v>19</v>
      </c>
      <c r="B54" s="47">
        <f>B27/C27</f>
        <v>0.011493393882209813</v>
      </c>
      <c r="C54" s="48">
        <f>C27/$C27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4"/>
  <sheetViews>
    <sheetView zoomScale="62" zoomScaleNormal="62" zoomScalePageLayoutView="0" workbookViewId="0" topLeftCell="A1">
      <pane xSplit="1" ySplit="1" topLeftCell="B2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2" sqref="B2:B23"/>
    </sheetView>
  </sheetViews>
  <sheetFormatPr defaultColWidth="9.140625" defaultRowHeight="15"/>
  <cols>
    <col min="1" max="1" width="70.7109375" style="3" customWidth="1"/>
    <col min="2" max="2" width="58.140625" style="3" customWidth="1"/>
    <col min="3" max="3" width="34.8515625" style="3" customWidth="1"/>
    <col min="4" max="4" width="53.140625" style="3" customWidth="1"/>
    <col min="5" max="5" width="9.57421875" style="3" bestFit="1" customWidth="1"/>
    <col min="6" max="16384" width="9.140625" style="3" customWidth="1"/>
  </cols>
  <sheetData>
    <row r="1" spans="1:4" ht="15">
      <c r="A1" s="2" t="s">
        <v>231</v>
      </c>
      <c r="B1" s="2" t="s">
        <v>261</v>
      </c>
      <c r="C1" s="2" t="s">
        <v>1</v>
      </c>
      <c r="D1" s="40" t="s">
        <v>20</v>
      </c>
    </row>
    <row r="2" spans="1:4" ht="15">
      <c r="A2" s="3" t="s">
        <v>232</v>
      </c>
      <c r="B2" s="8">
        <v>5.502612</v>
      </c>
      <c r="C2" s="22">
        <v>519.958495</v>
      </c>
      <c r="D2" s="70">
        <v>664.923055</v>
      </c>
    </row>
    <row r="3" spans="1:4" ht="15">
      <c r="A3" s="3" t="s">
        <v>233</v>
      </c>
      <c r="B3" s="8">
        <v>0.2886</v>
      </c>
      <c r="C3" s="22">
        <v>8.484503</v>
      </c>
      <c r="D3" s="70">
        <v>18.449092</v>
      </c>
    </row>
    <row r="4" spans="1:4" ht="15">
      <c r="A4" s="3" t="s">
        <v>234</v>
      </c>
      <c r="B4" s="8"/>
      <c r="C4" s="22">
        <v>70.125416</v>
      </c>
      <c r="D4" s="70">
        <v>100.447041</v>
      </c>
    </row>
    <row r="5" spans="1:4" ht="15">
      <c r="A5" s="3" t="s">
        <v>235</v>
      </c>
      <c r="B5" s="8"/>
      <c r="C5" s="22">
        <v>364.416048</v>
      </c>
      <c r="D5" s="70">
        <v>400.558371</v>
      </c>
    </row>
    <row r="6" spans="1:4" ht="15">
      <c r="A6" s="3" t="s">
        <v>236</v>
      </c>
      <c r="B6" s="8"/>
      <c r="C6" s="22">
        <v>13.725414</v>
      </c>
      <c r="D6" s="70">
        <v>36.664513</v>
      </c>
    </row>
    <row r="7" spans="1:4" ht="15">
      <c r="A7" s="3" t="s">
        <v>237</v>
      </c>
      <c r="B7" s="8">
        <v>6.663288999999999</v>
      </c>
      <c r="C7" s="22">
        <v>625.2332630000002</v>
      </c>
      <c r="D7" s="70">
        <v>946.252242</v>
      </c>
    </row>
    <row r="8" spans="1:4" ht="15">
      <c r="A8" s="3" t="s">
        <v>238</v>
      </c>
      <c r="B8" s="8">
        <v>0.784929</v>
      </c>
      <c r="C8" s="22">
        <v>6.6788240000000005</v>
      </c>
      <c r="D8" s="70">
        <v>14.457401</v>
      </c>
    </row>
    <row r="9" spans="1:4" ht="15">
      <c r="A9" s="3" t="s">
        <v>239</v>
      </c>
      <c r="B9" s="8">
        <v>16.988106</v>
      </c>
      <c r="C9" s="22">
        <v>419.38464900000014</v>
      </c>
      <c r="D9" s="70">
        <v>650.220367</v>
      </c>
    </row>
    <row r="10" spans="1:4" ht="15">
      <c r="A10" s="3" t="s">
        <v>240</v>
      </c>
      <c r="B10" s="8">
        <v>5.610642</v>
      </c>
      <c r="C10" s="22">
        <v>490.020974</v>
      </c>
      <c r="D10" s="70">
        <v>581.079038</v>
      </c>
    </row>
    <row r="11" spans="1:4" ht="15">
      <c r="A11" s="3" t="s">
        <v>241</v>
      </c>
      <c r="B11" s="8">
        <v>0.347947</v>
      </c>
      <c r="C11" s="22">
        <v>8.057801</v>
      </c>
      <c r="D11" s="70">
        <v>12.808836</v>
      </c>
    </row>
    <row r="12" spans="1:4" ht="15">
      <c r="A12" s="3" t="s">
        <v>242</v>
      </c>
      <c r="B12" s="8"/>
      <c r="C12" s="22">
        <v>18.568029</v>
      </c>
      <c r="D12" s="70">
        <v>22.347522</v>
      </c>
    </row>
    <row r="13" spans="1:4" ht="15">
      <c r="A13" s="3" t="s">
        <v>243</v>
      </c>
      <c r="B13" s="8"/>
      <c r="C13" s="22">
        <v>2.275081</v>
      </c>
      <c r="D13" s="70">
        <v>7.071951</v>
      </c>
    </row>
    <row r="14" spans="1:4" ht="15">
      <c r="A14" s="3" t="s">
        <v>244</v>
      </c>
      <c r="B14" s="8">
        <v>5.478880000000001</v>
      </c>
      <c r="C14" s="22">
        <v>624.9236409999997</v>
      </c>
      <c r="D14" s="70">
        <v>804.522005</v>
      </c>
    </row>
    <row r="15" spans="1:4" ht="15">
      <c r="A15" s="3" t="s">
        <v>245</v>
      </c>
      <c r="B15" s="8">
        <v>17.088569999999997</v>
      </c>
      <c r="C15" s="22">
        <v>535.2720310000003</v>
      </c>
      <c r="D15" s="70">
        <v>680.070527</v>
      </c>
    </row>
    <row r="16" spans="1:4" ht="15">
      <c r="A16" s="3" t="s">
        <v>246</v>
      </c>
      <c r="B16" s="8">
        <v>4.504904000000001</v>
      </c>
      <c r="C16" s="22">
        <v>57.41984000000001</v>
      </c>
      <c r="D16" s="70">
        <v>143.77408</v>
      </c>
    </row>
    <row r="17" spans="1:4" ht="15">
      <c r="A17" s="3" t="s">
        <v>247</v>
      </c>
      <c r="B17" s="8">
        <v>1.1449639999999999</v>
      </c>
      <c r="C17" s="22">
        <v>552.5758979999999</v>
      </c>
      <c r="D17" s="70">
        <v>851.842253</v>
      </c>
    </row>
    <row r="18" spans="1:4" ht="15">
      <c r="A18" s="3" t="s">
        <v>248</v>
      </c>
      <c r="B18" s="8">
        <v>21.971538999999996</v>
      </c>
      <c r="C18" s="22">
        <v>199.86662400000006</v>
      </c>
      <c r="D18" s="70">
        <v>270.054632</v>
      </c>
    </row>
    <row r="19" spans="1:4" ht="15">
      <c r="A19" s="3" t="s">
        <v>249</v>
      </c>
      <c r="B19" s="8">
        <v>4.843408</v>
      </c>
      <c r="C19" s="22">
        <v>1485.8982799999994</v>
      </c>
      <c r="D19" s="70">
        <v>2111.251778</v>
      </c>
    </row>
    <row r="20" spans="1:4" ht="15">
      <c r="A20" s="3" t="s">
        <v>250</v>
      </c>
      <c r="B20" s="8"/>
      <c r="C20" s="22">
        <v>189.65748000000002</v>
      </c>
      <c r="D20" s="70">
        <v>247.000305</v>
      </c>
    </row>
    <row r="21" spans="1:4" ht="15">
      <c r="A21" s="3" t="s">
        <v>251</v>
      </c>
      <c r="B21" s="8"/>
      <c r="C21" s="22">
        <v>259.074589</v>
      </c>
      <c r="D21" s="70">
        <v>404.372116</v>
      </c>
    </row>
    <row r="22" spans="1:4" ht="15">
      <c r="A22" s="3" t="s">
        <v>252</v>
      </c>
      <c r="B22" s="8">
        <v>1.023029</v>
      </c>
      <c r="C22" s="22">
        <v>19.903148</v>
      </c>
      <c r="D22" s="70">
        <v>22.6685</v>
      </c>
    </row>
    <row r="23" spans="1:4" ht="15">
      <c r="A23" s="3" t="s">
        <v>253</v>
      </c>
      <c r="B23" s="8">
        <v>12.581918</v>
      </c>
      <c r="C23" s="22">
        <v>468.187138</v>
      </c>
      <c r="D23" s="70">
        <v>722.198333</v>
      </c>
    </row>
    <row r="24" spans="1:4" ht="15">
      <c r="A24" s="24" t="s">
        <v>70</v>
      </c>
      <c r="B24" s="8">
        <v>67.02277000000002</v>
      </c>
      <c r="C24" s="22"/>
      <c r="D24" s="44"/>
    </row>
    <row r="25" spans="1:4" s="67" customFormat="1" ht="15">
      <c r="A25" s="32" t="s">
        <v>45</v>
      </c>
      <c r="B25" s="81">
        <v>182.35827400000002</v>
      </c>
      <c r="C25" s="59">
        <v>11056.222229000003</v>
      </c>
      <c r="D25" s="82">
        <f>SUM(D2:D24)</f>
        <v>9713.033958</v>
      </c>
    </row>
    <row r="26" spans="1:3" ht="15">
      <c r="A26" s="2" t="s">
        <v>18</v>
      </c>
      <c r="B26" s="25">
        <f>SUM(B2:B23)</f>
        <v>104.82333699999998</v>
      </c>
      <c r="C26" s="25">
        <f>SUM(C2:C23)</f>
        <v>6939.707166</v>
      </c>
    </row>
    <row r="27" spans="1:3" ht="15">
      <c r="A27" s="2" t="s">
        <v>19</v>
      </c>
      <c r="B27" s="25">
        <f>B25-B26</f>
        <v>77.53493700000004</v>
      </c>
      <c r="C27" s="25">
        <f>C25-C26</f>
        <v>4116.515063000003</v>
      </c>
    </row>
    <row r="29" spans="1:4" ht="15">
      <c r="A29" s="2" t="s">
        <v>231</v>
      </c>
      <c r="B29" s="25" t="s">
        <v>254</v>
      </c>
      <c r="C29" s="2" t="s">
        <v>1</v>
      </c>
      <c r="D29" s="53" t="s">
        <v>255</v>
      </c>
    </row>
    <row r="30" spans="1:4" ht="15">
      <c r="A30" s="3" t="s">
        <v>232</v>
      </c>
      <c r="B30" s="46">
        <f>B2/C2</f>
        <v>0.01058279084371917</v>
      </c>
      <c r="C30" s="6">
        <f aca="true" t="shared" si="0" ref="C30:C51">C2/$C2</f>
        <v>1</v>
      </c>
      <c r="D30" s="46">
        <f>C2/D2</f>
        <v>0.781982954403649</v>
      </c>
    </row>
    <row r="31" spans="1:4" ht="15">
      <c r="A31" s="3" t="s">
        <v>233</v>
      </c>
      <c r="B31" s="46">
        <f aca="true" t="shared" si="1" ref="B31:B51">B3/C3</f>
        <v>0.034014956444708665</v>
      </c>
      <c r="C31" s="6">
        <f t="shared" si="0"/>
        <v>1</v>
      </c>
      <c r="D31" s="46">
        <f aca="true" t="shared" si="2" ref="D31:D51">C3/D3</f>
        <v>0.4598872941822828</v>
      </c>
    </row>
    <row r="32" spans="1:4" ht="15">
      <c r="A32" s="3" t="s">
        <v>234</v>
      </c>
      <c r="B32" s="46">
        <f t="shared" si="1"/>
        <v>0</v>
      </c>
      <c r="C32" s="6">
        <f t="shared" si="0"/>
        <v>1</v>
      </c>
      <c r="D32" s="46">
        <f t="shared" si="2"/>
        <v>0.6981332182796705</v>
      </c>
    </row>
    <row r="33" spans="1:4" ht="15">
      <c r="A33" s="3" t="s">
        <v>235</v>
      </c>
      <c r="B33" s="46">
        <f t="shared" si="1"/>
        <v>0</v>
      </c>
      <c r="C33" s="6">
        <f t="shared" si="0"/>
        <v>1</v>
      </c>
      <c r="D33" s="46">
        <f t="shared" si="2"/>
        <v>0.9097701468333562</v>
      </c>
    </row>
    <row r="34" spans="1:4" ht="15">
      <c r="A34" s="3" t="s">
        <v>236</v>
      </c>
      <c r="B34" s="46">
        <f t="shared" si="1"/>
        <v>0</v>
      </c>
      <c r="C34" s="6">
        <f t="shared" si="0"/>
        <v>1</v>
      </c>
      <c r="D34" s="46">
        <f t="shared" si="2"/>
        <v>0.3743514607708004</v>
      </c>
    </row>
    <row r="35" spans="1:4" ht="15">
      <c r="A35" s="3" t="s">
        <v>237</v>
      </c>
      <c r="B35" s="46">
        <f t="shared" si="1"/>
        <v>0.010657284879611399</v>
      </c>
      <c r="C35" s="6">
        <f t="shared" si="0"/>
        <v>1</v>
      </c>
      <c r="D35" s="46">
        <f t="shared" si="2"/>
        <v>0.6607469290413582</v>
      </c>
    </row>
    <row r="36" spans="1:4" ht="15">
      <c r="A36" s="3" t="s">
        <v>238</v>
      </c>
      <c r="B36" s="46">
        <f t="shared" si="1"/>
        <v>0.11752503135282498</v>
      </c>
      <c r="C36" s="6">
        <f t="shared" si="0"/>
        <v>1</v>
      </c>
      <c r="D36" s="46">
        <f t="shared" si="2"/>
        <v>0.461965743358713</v>
      </c>
    </row>
    <row r="37" spans="1:4" ht="15">
      <c r="A37" s="3" t="s">
        <v>239</v>
      </c>
      <c r="B37" s="46">
        <f t="shared" si="1"/>
        <v>0.04050721942376101</v>
      </c>
      <c r="C37" s="6">
        <f t="shared" si="0"/>
        <v>1</v>
      </c>
      <c r="D37" s="46">
        <f t="shared" si="2"/>
        <v>0.6449884843425708</v>
      </c>
    </row>
    <row r="38" spans="1:4" ht="15">
      <c r="A38" s="3" t="s">
        <v>240</v>
      </c>
      <c r="B38" s="46">
        <f t="shared" si="1"/>
        <v>0.011449799697757427</v>
      </c>
      <c r="C38" s="6">
        <f t="shared" si="0"/>
        <v>1</v>
      </c>
      <c r="D38" s="46">
        <f t="shared" si="2"/>
        <v>0.8432948737689623</v>
      </c>
    </row>
    <row r="39" spans="1:4" ht="15">
      <c r="A39" s="3" t="s">
        <v>241</v>
      </c>
      <c r="B39" s="46">
        <f t="shared" si="1"/>
        <v>0.04318138410218868</v>
      </c>
      <c r="C39" s="6">
        <f t="shared" si="0"/>
        <v>1</v>
      </c>
      <c r="D39" s="46">
        <f t="shared" si="2"/>
        <v>0.6290814403432131</v>
      </c>
    </row>
    <row r="40" spans="1:4" ht="15">
      <c r="A40" s="3" t="s">
        <v>242</v>
      </c>
      <c r="B40" s="46">
        <f t="shared" si="1"/>
        <v>0</v>
      </c>
      <c r="C40" s="6">
        <f t="shared" si="0"/>
        <v>1</v>
      </c>
      <c r="D40" s="46">
        <f t="shared" si="2"/>
        <v>0.8308764166335757</v>
      </c>
    </row>
    <row r="41" spans="1:4" ht="15">
      <c r="A41" s="3" t="s">
        <v>243</v>
      </c>
      <c r="B41" s="46">
        <f t="shared" si="1"/>
        <v>0</v>
      </c>
      <c r="C41" s="6">
        <f t="shared" si="0"/>
        <v>1</v>
      </c>
      <c r="D41" s="46">
        <f t="shared" si="2"/>
        <v>0.3217048590975814</v>
      </c>
    </row>
    <row r="42" spans="1:4" ht="15">
      <c r="A42" s="3" t="s">
        <v>244</v>
      </c>
      <c r="B42" s="46">
        <f t="shared" si="1"/>
        <v>0.008767279137068209</v>
      </c>
      <c r="C42" s="6">
        <f t="shared" si="0"/>
        <v>1</v>
      </c>
      <c r="D42" s="46">
        <f t="shared" si="2"/>
        <v>0.7767638885153921</v>
      </c>
    </row>
    <row r="43" spans="1:4" ht="15">
      <c r="A43" s="3" t="s">
        <v>245</v>
      </c>
      <c r="B43" s="46">
        <f t="shared" si="1"/>
        <v>0.031925019448662335</v>
      </c>
      <c r="C43" s="6">
        <f t="shared" si="0"/>
        <v>1</v>
      </c>
      <c r="D43" s="46">
        <f t="shared" si="2"/>
        <v>0.7870831182190025</v>
      </c>
    </row>
    <row r="44" spans="1:4" ht="15">
      <c r="A44" s="3" t="s">
        <v>246</v>
      </c>
      <c r="B44" s="46">
        <f t="shared" si="1"/>
        <v>0.07845553035327163</v>
      </c>
      <c r="C44" s="6">
        <f t="shared" si="0"/>
        <v>1</v>
      </c>
      <c r="D44" s="46">
        <f t="shared" si="2"/>
        <v>0.3993754646178227</v>
      </c>
    </row>
    <row r="45" spans="1:4" ht="15">
      <c r="A45" s="3" t="s">
        <v>247</v>
      </c>
      <c r="B45" s="46">
        <f t="shared" si="1"/>
        <v>0.0020720483903552377</v>
      </c>
      <c r="C45" s="6">
        <f t="shared" si="0"/>
        <v>1</v>
      </c>
      <c r="D45" s="46">
        <f t="shared" si="2"/>
        <v>0.648683363679073</v>
      </c>
    </row>
    <row r="46" spans="1:4" ht="15">
      <c r="A46" s="3" t="s">
        <v>248</v>
      </c>
      <c r="B46" s="46">
        <f t="shared" si="1"/>
        <v>0.10993100578914061</v>
      </c>
      <c r="C46" s="6">
        <f t="shared" si="0"/>
        <v>1</v>
      </c>
      <c r="D46" s="46">
        <f t="shared" si="2"/>
        <v>0.740097003779591</v>
      </c>
    </row>
    <row r="47" spans="1:4" ht="15">
      <c r="A47" s="3" t="s">
        <v>249</v>
      </c>
      <c r="B47" s="46">
        <f t="shared" si="1"/>
        <v>0.0032595824796297643</v>
      </c>
      <c r="C47" s="6">
        <f t="shared" si="0"/>
        <v>1</v>
      </c>
      <c r="D47" s="46">
        <f t="shared" si="2"/>
        <v>0.7037996583276291</v>
      </c>
    </row>
    <row r="48" spans="1:4" ht="15">
      <c r="A48" s="3" t="s">
        <v>250</v>
      </c>
      <c r="B48" s="46">
        <f t="shared" si="1"/>
        <v>0</v>
      </c>
      <c r="C48" s="6">
        <f t="shared" si="0"/>
        <v>1</v>
      </c>
      <c r="D48" s="46">
        <f t="shared" si="2"/>
        <v>0.7678431004366575</v>
      </c>
    </row>
    <row r="49" spans="1:4" ht="15">
      <c r="A49" s="3" t="s">
        <v>251</v>
      </c>
      <c r="B49" s="46">
        <f t="shared" si="1"/>
        <v>0</v>
      </c>
      <c r="C49" s="6">
        <f t="shared" si="0"/>
        <v>1</v>
      </c>
      <c r="D49" s="46">
        <f t="shared" si="2"/>
        <v>0.6406836147920744</v>
      </c>
    </row>
    <row r="50" spans="1:4" ht="15">
      <c r="A50" s="3" t="s">
        <v>252</v>
      </c>
      <c r="B50" s="46">
        <f t="shared" si="1"/>
        <v>0.05140036139006753</v>
      </c>
      <c r="C50" s="6">
        <f t="shared" si="0"/>
        <v>1</v>
      </c>
      <c r="D50" s="46">
        <f t="shared" si="2"/>
        <v>0.8780090433861967</v>
      </c>
    </row>
    <row r="51" spans="1:4" ht="15">
      <c r="A51" s="3" t="s">
        <v>253</v>
      </c>
      <c r="B51" s="46">
        <f t="shared" si="1"/>
        <v>0.026873694253429063</v>
      </c>
      <c r="C51" s="6">
        <f t="shared" si="0"/>
        <v>1</v>
      </c>
      <c r="D51" s="46">
        <f t="shared" si="2"/>
        <v>0.6482805575791878</v>
      </c>
    </row>
    <row r="52" spans="1:4" ht="15">
      <c r="A52" s="2" t="s">
        <v>45</v>
      </c>
      <c r="B52" s="47">
        <f>B25/C25</f>
        <v>0.01649372364474386</v>
      </c>
      <c r="C52" s="48">
        <f>C25/$C25</f>
        <v>1</v>
      </c>
      <c r="D52" s="47">
        <f>C25/D25</f>
        <v>1.1382872001485906</v>
      </c>
    </row>
    <row r="53" spans="1:3" ht="15">
      <c r="A53" s="2" t="s">
        <v>18</v>
      </c>
      <c r="B53" s="47">
        <f>B26/C26</f>
        <v>0.015104864584714089</v>
      </c>
      <c r="C53" s="48">
        <f>C26/$C26</f>
        <v>1</v>
      </c>
    </row>
    <row r="54" spans="1:3" ht="15">
      <c r="A54" s="2" t="s">
        <v>19</v>
      </c>
      <c r="B54" s="47">
        <f>B27/C27</f>
        <v>0.018835091287992208</v>
      </c>
      <c r="C54" s="48">
        <f>C27/$C27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zoomScale="78" zoomScaleNormal="78" zoomScalePageLayoutView="0" workbookViewId="0" topLeftCell="A16">
      <selection activeCell="A19" sqref="A19:IV19"/>
    </sheetView>
  </sheetViews>
  <sheetFormatPr defaultColWidth="9.140625" defaultRowHeight="15"/>
  <cols>
    <col min="1" max="1" width="109.421875" style="0" customWidth="1"/>
    <col min="2" max="3" width="28.421875" style="0" customWidth="1"/>
    <col min="4" max="4" width="27.57421875" style="0" bestFit="1" customWidth="1"/>
    <col min="5" max="5" width="30.00390625" style="0" customWidth="1"/>
  </cols>
  <sheetData>
    <row r="1" spans="1:8" ht="30">
      <c r="A1" s="108" t="s">
        <v>274</v>
      </c>
      <c r="B1" s="109" t="s">
        <v>275</v>
      </c>
      <c r="C1" s="110" t="s">
        <v>276</v>
      </c>
      <c r="D1" s="110" t="s">
        <v>277</v>
      </c>
      <c r="E1" s="110" t="s">
        <v>278</v>
      </c>
      <c r="G1" s="42"/>
      <c r="H1" s="75"/>
    </row>
    <row r="2" spans="1:8" ht="15">
      <c r="A2" s="93" t="s">
        <v>208</v>
      </c>
      <c r="B2" s="100">
        <v>0</v>
      </c>
      <c r="C2" s="111">
        <f>B2/'2008'!C2</f>
        <v>0</v>
      </c>
      <c r="D2" s="65">
        <v>14.603307</v>
      </c>
      <c r="E2" s="84">
        <v>1.216407242140599E-16</v>
      </c>
      <c r="G2" s="42"/>
      <c r="H2" s="75"/>
    </row>
    <row r="3" spans="1:8" ht="15">
      <c r="A3" s="96" t="s">
        <v>209</v>
      </c>
      <c r="B3" s="100">
        <v>0</v>
      </c>
      <c r="C3" s="111">
        <f>B3/'2008'!C3</f>
        <v>0</v>
      </c>
      <c r="D3" s="65">
        <v>118.670314</v>
      </c>
      <c r="E3" s="84">
        <v>0.09566425348802916</v>
      </c>
      <c r="G3" s="42"/>
      <c r="H3" s="75"/>
    </row>
    <row r="4" spans="1:8" ht="15">
      <c r="A4" s="96" t="s">
        <v>210</v>
      </c>
      <c r="B4" s="100">
        <v>0</v>
      </c>
      <c r="C4" s="111">
        <f>B4/'2008'!C4</f>
        <v>0</v>
      </c>
      <c r="D4" s="65">
        <v>317.920558</v>
      </c>
      <c r="E4" s="84">
        <v>0.18980527204535189</v>
      </c>
      <c r="G4" s="42"/>
      <c r="H4" s="75"/>
    </row>
    <row r="5" spans="1:8" ht="15">
      <c r="A5" s="96" t="s">
        <v>211</v>
      </c>
      <c r="B5" s="100">
        <v>0</v>
      </c>
      <c r="C5" s="111">
        <f>B5/'2008'!C5</f>
        <v>0</v>
      </c>
      <c r="D5" s="65">
        <v>58.099693</v>
      </c>
      <c r="E5" s="84">
        <v>0.5652660849688138</v>
      </c>
      <c r="G5" s="42"/>
      <c r="H5" s="75"/>
    </row>
    <row r="6" spans="1:8" ht="15">
      <c r="A6" s="96" t="s">
        <v>212</v>
      </c>
      <c r="B6" s="100">
        <v>0</v>
      </c>
      <c r="C6" s="111">
        <f>B6/'2008'!C6</f>
        <v>0</v>
      </c>
      <c r="D6" s="65">
        <v>736.511765</v>
      </c>
      <c r="E6" s="84">
        <v>0.2317913903249054</v>
      </c>
      <c r="G6" s="42"/>
      <c r="H6" s="75"/>
    </row>
    <row r="7" spans="1:8" ht="15">
      <c r="A7" s="96" t="s">
        <v>213</v>
      </c>
      <c r="B7" s="100">
        <v>0.471618</v>
      </c>
      <c r="C7" s="111">
        <f>B7/'2008'!C7</f>
        <v>0.00646158732945883</v>
      </c>
      <c r="D7" s="65">
        <v>114.260753</v>
      </c>
      <c r="E7" s="84">
        <v>0.36121593737440183</v>
      </c>
      <c r="G7" s="42"/>
      <c r="H7" s="75"/>
    </row>
    <row r="8" spans="1:8" ht="15">
      <c r="A8" s="96" t="s">
        <v>214</v>
      </c>
      <c r="B8" s="100">
        <v>0</v>
      </c>
      <c r="C8" s="111">
        <f>B8/'2008'!C8</f>
        <v>0</v>
      </c>
      <c r="D8" s="65">
        <v>121.100791</v>
      </c>
      <c r="E8" s="84">
        <v>0.39526490788982543</v>
      </c>
      <c r="G8" s="42"/>
      <c r="H8" s="75"/>
    </row>
    <row r="9" spans="1:8" ht="15">
      <c r="A9" s="96" t="s">
        <v>215</v>
      </c>
      <c r="B9" s="100">
        <v>0</v>
      </c>
      <c r="C9" s="111">
        <f>B9/'2008'!C9</f>
        <v>0</v>
      </c>
      <c r="D9" s="65">
        <v>17.086986</v>
      </c>
      <c r="E9" s="84">
        <v>0.6488408195570594</v>
      </c>
      <c r="G9" s="42"/>
      <c r="H9" s="75"/>
    </row>
    <row r="10" spans="1:8" ht="15">
      <c r="A10" s="96" t="s">
        <v>216</v>
      </c>
      <c r="B10" s="100">
        <v>3.8465920000000002</v>
      </c>
      <c r="C10" s="111">
        <f>B10/'2008'!C10</f>
        <v>0.018387990465147906</v>
      </c>
      <c r="D10" s="65">
        <v>274.253721</v>
      </c>
      <c r="E10" s="84">
        <v>0.23723751409010038</v>
      </c>
      <c r="G10" s="42"/>
      <c r="H10" s="75"/>
    </row>
    <row r="11" spans="1:8" ht="15">
      <c r="A11" s="96" t="s">
        <v>217</v>
      </c>
      <c r="B11" s="100">
        <v>1.154213</v>
      </c>
      <c r="C11" s="111">
        <f>B11/'2008'!C11</f>
        <v>0.00843132088960259</v>
      </c>
      <c r="D11" s="65">
        <v>207.568401</v>
      </c>
      <c r="E11" s="84">
        <v>0.3404782792540757</v>
      </c>
      <c r="G11" s="42"/>
      <c r="H11" s="75"/>
    </row>
    <row r="12" spans="1:8" ht="15">
      <c r="A12" s="96" t="s">
        <v>218</v>
      </c>
      <c r="B12" s="100">
        <v>0</v>
      </c>
      <c r="C12" s="111">
        <f>B12/'2008'!C12</f>
        <v>0</v>
      </c>
      <c r="D12" s="65">
        <v>14.751781</v>
      </c>
      <c r="E12" s="84">
        <v>0.458425663992707</v>
      </c>
      <c r="G12" s="42"/>
      <c r="H12" s="75"/>
    </row>
    <row r="13" spans="1:8" ht="15">
      <c r="A13" s="96" t="s">
        <v>219</v>
      </c>
      <c r="B13" s="100">
        <v>0</v>
      </c>
      <c r="C13" s="111">
        <f>B13/'2008'!C13</f>
        <v>0</v>
      </c>
      <c r="D13" s="65">
        <v>18.838643</v>
      </c>
      <c r="E13" s="84">
        <v>0</v>
      </c>
      <c r="G13" s="42"/>
      <c r="H13" s="75"/>
    </row>
    <row r="14" spans="1:8" ht="15">
      <c r="A14" s="96" t="s">
        <v>220</v>
      </c>
      <c r="B14" s="100">
        <v>28.463935</v>
      </c>
      <c r="C14" s="111">
        <f>B14/'2008'!C14</f>
        <v>0.0816284435626452</v>
      </c>
      <c r="D14" s="65">
        <v>477.134253</v>
      </c>
      <c r="E14" s="84">
        <v>0.26917595455046917</v>
      </c>
      <c r="G14" s="42"/>
      <c r="H14" s="75"/>
    </row>
    <row r="15" spans="1:8" ht="15">
      <c r="A15" s="96" t="s">
        <v>221</v>
      </c>
      <c r="B15" s="100">
        <v>8.814237</v>
      </c>
      <c r="C15" s="111">
        <f>B15/'2008'!C15</f>
        <v>0.026027153759045574</v>
      </c>
      <c r="D15" s="65">
        <v>452.223961</v>
      </c>
      <c r="E15" s="84">
        <v>0.2511333737134731</v>
      </c>
      <c r="G15" s="42"/>
      <c r="H15" s="75"/>
    </row>
    <row r="16" spans="1:8" ht="15">
      <c r="A16" s="96" t="s">
        <v>222</v>
      </c>
      <c r="B16" s="100">
        <v>0</v>
      </c>
      <c r="C16" s="111">
        <f>B16/'2008'!C16</f>
        <v>0</v>
      </c>
      <c r="D16" s="65">
        <v>662.543578</v>
      </c>
      <c r="E16" s="84">
        <v>0.28086861782244915</v>
      </c>
      <c r="G16" s="42"/>
      <c r="H16" s="75"/>
    </row>
    <row r="17" spans="1:8" ht="15">
      <c r="A17" s="33" t="s">
        <v>223</v>
      </c>
      <c r="B17" s="100">
        <v>0</v>
      </c>
      <c r="C17" s="111">
        <f>B17/'2008'!C17</f>
        <v>0</v>
      </c>
      <c r="D17" s="65">
        <v>29.460906</v>
      </c>
      <c r="E17" s="84">
        <v>1.205907815190918E-16</v>
      </c>
      <c r="G17" s="42"/>
      <c r="H17" s="75"/>
    </row>
    <row r="18" spans="1:8" ht="15">
      <c r="A18" s="97" t="s">
        <v>224</v>
      </c>
      <c r="B18" s="100">
        <v>2.9638160000000005</v>
      </c>
      <c r="C18" s="111">
        <f>B18/'2008'!C18</f>
        <v>0.0021140793243731694</v>
      </c>
      <c r="D18" s="65">
        <v>2004.531299</v>
      </c>
      <c r="E18" s="84">
        <v>0.30061370520909986</v>
      </c>
      <c r="G18" s="42"/>
      <c r="H18" s="91"/>
    </row>
    <row r="19" spans="1:8" ht="15">
      <c r="A19" s="96" t="s">
        <v>226</v>
      </c>
      <c r="B19" s="100">
        <v>0</v>
      </c>
      <c r="C19" s="111">
        <f>B19/'2008'!C19</f>
        <v>0</v>
      </c>
      <c r="D19" s="65">
        <v>26.914132</v>
      </c>
      <c r="E19" s="84">
        <v>0.42814046538822054</v>
      </c>
      <c r="G19" s="42"/>
      <c r="H19" s="75"/>
    </row>
    <row r="20" spans="1:8" ht="15">
      <c r="A20" s="97" t="s">
        <v>227</v>
      </c>
      <c r="B20" s="100">
        <v>0.46729</v>
      </c>
      <c r="C20" s="111">
        <f>B20/'2008'!C20</f>
        <v>0.0017608041484664812</v>
      </c>
      <c r="D20" s="65">
        <v>374.363536</v>
      </c>
      <c r="E20" s="84">
        <v>0.29110503166098967</v>
      </c>
      <c r="G20" s="42"/>
      <c r="H20" s="75"/>
    </row>
    <row r="21" spans="1:8" ht="15">
      <c r="A21" s="97" t="s">
        <v>228</v>
      </c>
      <c r="B21" s="100">
        <v>0</v>
      </c>
      <c r="C21" s="111">
        <f>B21/'2008'!C21</f>
        <v>0</v>
      </c>
      <c r="D21" s="65">
        <v>459.049815</v>
      </c>
      <c r="E21" s="84">
        <v>0.3331085843047341</v>
      </c>
      <c r="G21" s="42"/>
      <c r="H21" s="75"/>
    </row>
    <row r="22" spans="1:8" ht="15">
      <c r="A22" s="97" t="s">
        <v>229</v>
      </c>
      <c r="B22" s="100">
        <v>0</v>
      </c>
      <c r="C22" s="111">
        <f>B22/'2008'!C22</f>
        <v>0</v>
      </c>
      <c r="D22" s="65">
        <v>5.113261</v>
      </c>
      <c r="E22" s="84">
        <v>0</v>
      </c>
      <c r="G22" s="42"/>
      <c r="H22" s="75"/>
    </row>
    <row r="23" spans="1:5" ht="15">
      <c r="A23" s="97" t="s">
        <v>230</v>
      </c>
      <c r="B23" s="100">
        <v>14.802555</v>
      </c>
      <c r="C23" s="111">
        <f>B23/'2008'!C23</f>
        <v>0.03696308792232287</v>
      </c>
      <c r="D23" s="65">
        <v>583.447922</v>
      </c>
      <c r="E23" s="84">
        <v>0.3136172811666984</v>
      </c>
    </row>
    <row r="24" spans="1:5" ht="15">
      <c r="A24" s="33"/>
      <c r="B24" s="95"/>
      <c r="C24" s="95"/>
      <c r="D24" s="95"/>
      <c r="E24" s="29"/>
    </row>
    <row r="25" spans="1:5" ht="30">
      <c r="A25" s="108" t="s">
        <v>279</v>
      </c>
      <c r="B25" s="109" t="s">
        <v>275</v>
      </c>
      <c r="C25" s="110" t="s">
        <v>276</v>
      </c>
      <c r="D25" s="110" t="s">
        <v>277</v>
      </c>
      <c r="E25" s="110" t="s">
        <v>278</v>
      </c>
    </row>
    <row r="26" spans="1:5" ht="15">
      <c r="A26" s="33" t="s">
        <v>232</v>
      </c>
      <c r="B26" s="95">
        <v>5.502612</v>
      </c>
      <c r="C26" s="112">
        <f>B26/'2009'!C2</f>
        <v>0.01058279084371917</v>
      </c>
      <c r="D26" s="95">
        <v>664.923055</v>
      </c>
      <c r="E26" s="84">
        <v>0.21801704559635102</v>
      </c>
    </row>
    <row r="27" spans="1:5" ht="15">
      <c r="A27" s="33" t="s">
        <v>233</v>
      </c>
      <c r="B27" s="95">
        <v>0.2886</v>
      </c>
      <c r="C27" s="112">
        <f>B27/'2009'!C3</f>
        <v>0.034014956444708665</v>
      </c>
      <c r="D27" s="95">
        <v>18.449092</v>
      </c>
      <c r="E27" s="84">
        <v>0.5401127058177172</v>
      </c>
    </row>
    <row r="28" spans="1:5" ht="15">
      <c r="A28" s="33" t="s">
        <v>234</v>
      </c>
      <c r="B28" s="95">
        <v>0</v>
      </c>
      <c r="C28" s="112">
        <f>B28/'2009'!C4</f>
        <v>0</v>
      </c>
      <c r="D28" s="95">
        <v>100.447041</v>
      </c>
      <c r="E28" s="84">
        <v>0.3018667817203296</v>
      </c>
    </row>
    <row r="29" spans="1:5" ht="15">
      <c r="A29" s="33" t="s">
        <v>235</v>
      </c>
      <c r="B29" s="95">
        <v>0</v>
      </c>
      <c r="C29" s="112">
        <f>B29/'2009'!C5</f>
        <v>0</v>
      </c>
      <c r="D29" s="95">
        <v>400.558371</v>
      </c>
      <c r="E29" s="84">
        <v>0.0902298531666438</v>
      </c>
    </row>
    <row r="30" spans="1:5" ht="15">
      <c r="A30" s="33" t="s">
        <v>236</v>
      </c>
      <c r="B30" s="95">
        <v>0</v>
      </c>
      <c r="C30" s="112">
        <f>B30/'2009'!C6</f>
        <v>0</v>
      </c>
      <c r="D30" s="95">
        <v>36.664513</v>
      </c>
      <c r="E30" s="84">
        <v>0.6256485392291996</v>
      </c>
    </row>
    <row r="31" spans="1:5" ht="15">
      <c r="A31" s="33" t="s">
        <v>237</v>
      </c>
      <c r="B31" s="95">
        <v>6.663288999999999</v>
      </c>
      <c r="C31" s="112">
        <f>B31/'2009'!C7</f>
        <v>0.010657284879611399</v>
      </c>
      <c r="D31" s="95">
        <v>946.252242</v>
      </c>
      <c r="E31" s="84">
        <v>0.3392530709586417</v>
      </c>
    </row>
    <row r="32" spans="1:5" ht="15">
      <c r="A32" s="33" t="s">
        <v>238</v>
      </c>
      <c r="B32" s="95">
        <v>0.784929</v>
      </c>
      <c r="C32" s="112">
        <f>B32/'2009'!C8</f>
        <v>0.11752503135282498</v>
      </c>
      <c r="D32" s="95">
        <v>14.457401</v>
      </c>
      <c r="E32" s="84">
        <v>0.538034256641287</v>
      </c>
    </row>
    <row r="33" spans="1:5" ht="15">
      <c r="A33" s="33" t="s">
        <v>239</v>
      </c>
      <c r="B33" s="95">
        <v>16.988106</v>
      </c>
      <c r="C33" s="112">
        <f>B33/'2009'!C9</f>
        <v>0.04050721942376101</v>
      </c>
      <c r="D33" s="95">
        <v>650.220367</v>
      </c>
      <c r="E33" s="84">
        <v>0.3550115156574292</v>
      </c>
    </row>
    <row r="34" spans="1:5" ht="15">
      <c r="A34" s="33" t="s">
        <v>240</v>
      </c>
      <c r="B34" s="95">
        <v>5.610642</v>
      </c>
      <c r="C34" s="112">
        <f>B34/'2009'!C10</f>
        <v>0.011449799697757427</v>
      </c>
      <c r="D34" s="95">
        <v>581.079038</v>
      </c>
      <c r="E34" s="84">
        <v>0.1567051262310377</v>
      </c>
    </row>
    <row r="35" spans="1:5" ht="15">
      <c r="A35" s="33" t="s">
        <v>241</v>
      </c>
      <c r="B35" s="95">
        <v>0.347947</v>
      </c>
      <c r="C35" s="112">
        <f>B35/'2009'!C11</f>
        <v>0.04318138410218868</v>
      </c>
      <c r="D35" s="95">
        <v>12.808836</v>
      </c>
      <c r="E35" s="84">
        <v>0.37091855965678694</v>
      </c>
    </row>
    <row r="36" spans="1:5" ht="15">
      <c r="A36" s="33" t="s">
        <v>242</v>
      </c>
      <c r="B36" s="95">
        <v>0</v>
      </c>
      <c r="C36" s="112">
        <f>B36/'2009'!C12</f>
        <v>0</v>
      </c>
      <c r="D36" s="95">
        <v>22.347522</v>
      </c>
      <c r="E36" s="84">
        <v>0.16912358336642433</v>
      </c>
    </row>
    <row r="37" spans="1:5" ht="15">
      <c r="A37" s="33" t="s">
        <v>243</v>
      </c>
      <c r="B37" s="95">
        <v>0</v>
      </c>
      <c r="C37" s="112">
        <f>B37/'2009'!C13</f>
        <v>0</v>
      </c>
      <c r="D37" s="95">
        <v>7.071951</v>
      </c>
      <c r="E37" s="84">
        <v>0.6782951409024186</v>
      </c>
    </row>
    <row r="38" spans="1:5" ht="15">
      <c r="A38" s="33" t="s">
        <v>244</v>
      </c>
      <c r="B38" s="95">
        <v>5.478880000000001</v>
      </c>
      <c r="C38" s="112">
        <f>B38/'2009'!C14</f>
        <v>0.008767279137068209</v>
      </c>
      <c r="D38" s="95">
        <v>804.522005</v>
      </c>
      <c r="E38" s="84">
        <v>0.2232361114846079</v>
      </c>
    </row>
    <row r="39" spans="1:5" ht="15">
      <c r="A39" s="33" t="s">
        <v>245</v>
      </c>
      <c r="B39" s="95">
        <v>17.088569999999997</v>
      </c>
      <c r="C39" s="112">
        <f>B39/'2009'!C15</f>
        <v>0.031925019448662335</v>
      </c>
      <c r="D39" s="95">
        <v>680.070527</v>
      </c>
      <c r="E39" s="84">
        <v>0.2129168817809975</v>
      </c>
    </row>
    <row r="40" spans="1:5" ht="15">
      <c r="A40" s="33" t="s">
        <v>246</v>
      </c>
      <c r="B40" s="95">
        <v>4.504904000000001</v>
      </c>
      <c r="C40" s="112">
        <f>B40/'2009'!C16</f>
        <v>0.07845553035327163</v>
      </c>
      <c r="D40" s="95">
        <v>143.77408</v>
      </c>
      <c r="E40" s="84">
        <v>0.6006245353821773</v>
      </c>
    </row>
    <row r="41" spans="1:5" ht="15">
      <c r="A41" s="33" t="s">
        <v>247</v>
      </c>
      <c r="B41" s="95">
        <v>1.1449639999999999</v>
      </c>
      <c r="C41" s="112">
        <f>B41/'2009'!C17</f>
        <v>0.0020720483903552377</v>
      </c>
      <c r="D41" s="95">
        <v>851.842253</v>
      </c>
      <c r="E41" s="84">
        <v>0.35131663632092697</v>
      </c>
    </row>
    <row r="42" spans="1:5" ht="15">
      <c r="A42" s="33" t="s">
        <v>248</v>
      </c>
      <c r="B42" s="95">
        <v>21.971538999999996</v>
      </c>
      <c r="C42" s="112">
        <f>B42/'2009'!C18</f>
        <v>0.10993100578914061</v>
      </c>
      <c r="D42" s="95">
        <v>270.054632</v>
      </c>
      <c r="E42" s="84">
        <v>0.2599029962204091</v>
      </c>
    </row>
    <row r="43" spans="1:5" ht="15">
      <c r="A43" s="33" t="s">
        <v>249</v>
      </c>
      <c r="B43" s="95">
        <v>4.843408</v>
      </c>
      <c r="C43" s="112">
        <f>B43/'2009'!C19</f>
        <v>0.0032595824796297643</v>
      </c>
      <c r="D43" s="95">
        <v>2111.251778</v>
      </c>
      <c r="E43" s="84">
        <v>0.29620034167237086</v>
      </c>
    </row>
    <row r="44" spans="1:5" ht="15">
      <c r="A44" s="33" t="s">
        <v>250</v>
      </c>
      <c r="B44" s="95">
        <v>0</v>
      </c>
      <c r="C44" s="112">
        <f>B44/'2009'!C20</f>
        <v>0</v>
      </c>
      <c r="D44" s="95">
        <v>247.000305</v>
      </c>
      <c r="E44" s="84">
        <v>0.23215689956334254</v>
      </c>
    </row>
    <row r="45" spans="1:5" ht="15">
      <c r="A45" s="33" t="s">
        <v>251</v>
      </c>
      <c r="B45" s="95">
        <v>0</v>
      </c>
      <c r="C45" s="112">
        <f>B45/'2009'!C21</f>
        <v>0</v>
      </c>
      <c r="D45" s="95">
        <v>404.372116</v>
      </c>
      <c r="E45" s="84">
        <v>0.35931638520792564</v>
      </c>
    </row>
    <row r="46" spans="1:5" ht="15">
      <c r="A46" s="33" t="s">
        <v>252</v>
      </c>
      <c r="B46" s="95">
        <v>1.023029</v>
      </c>
      <c r="C46" s="112">
        <f>B46/'2009'!C22</f>
        <v>0.05140036139006753</v>
      </c>
      <c r="D46" s="95">
        <v>22.6685</v>
      </c>
      <c r="E46" s="84">
        <v>0.12199095661380328</v>
      </c>
    </row>
    <row r="47" spans="1:5" ht="15">
      <c r="A47" s="33" t="s">
        <v>253</v>
      </c>
      <c r="B47" s="95">
        <v>12.581918</v>
      </c>
      <c r="C47" s="112">
        <f>B47/'2009'!C23</f>
        <v>0.026873694253429063</v>
      </c>
      <c r="D47" s="95">
        <v>722.198333</v>
      </c>
      <c r="E47" s="84">
        <v>0.35171944242081216</v>
      </c>
    </row>
    <row r="48" spans="1:5" ht="15">
      <c r="A48" s="33"/>
      <c r="B48" s="29"/>
      <c r="C48" s="29"/>
      <c r="D48" s="29"/>
      <c r="E48" s="29"/>
    </row>
    <row r="49" spans="1:5" ht="15">
      <c r="A49" s="33"/>
      <c r="B49" s="29"/>
      <c r="C49" s="29"/>
      <c r="D49" s="29"/>
      <c r="E49" s="29"/>
    </row>
    <row r="50" spans="1:5" ht="15">
      <c r="A50" s="33"/>
      <c r="B50" s="29"/>
      <c r="C50" s="29"/>
      <c r="D50" s="29"/>
      <c r="E50" s="29"/>
    </row>
    <row r="51" spans="1:5" ht="15">
      <c r="A51" s="33"/>
      <c r="B51" s="29"/>
      <c r="C51" s="29"/>
      <c r="D51" s="29"/>
      <c r="E51" s="29"/>
    </row>
    <row r="52" spans="1:5" ht="15">
      <c r="A52" s="33"/>
      <c r="B52" s="29"/>
      <c r="C52" s="29"/>
      <c r="D52" s="29"/>
      <c r="E52" s="29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0" sqref="A10:B15"/>
    </sheetView>
  </sheetViews>
  <sheetFormatPr defaultColWidth="9.140625" defaultRowHeight="15"/>
  <cols>
    <col min="1" max="1" width="39.7109375" style="0" customWidth="1"/>
    <col min="2" max="2" width="26.28125" style="0" customWidth="1"/>
  </cols>
  <sheetData>
    <row r="1" spans="1:2" ht="15">
      <c r="A1" s="2" t="s">
        <v>256</v>
      </c>
      <c r="B1" s="2" t="s">
        <v>261</v>
      </c>
    </row>
    <row r="2" spans="1:2" ht="15">
      <c r="A2" s="93" t="s">
        <v>220</v>
      </c>
      <c r="B2" s="100">
        <v>28.463935</v>
      </c>
    </row>
    <row r="3" spans="1:2" ht="15">
      <c r="A3" s="94" t="s">
        <v>230</v>
      </c>
      <c r="B3" s="100">
        <v>14.802555</v>
      </c>
    </row>
    <row r="4" spans="1:2" ht="15">
      <c r="A4" s="96" t="s">
        <v>221</v>
      </c>
      <c r="B4" s="100">
        <v>8.814237</v>
      </c>
    </row>
    <row r="5" spans="1:2" ht="15">
      <c r="A5" s="96" t="s">
        <v>216</v>
      </c>
      <c r="B5" s="100">
        <v>3.8465920000000002</v>
      </c>
    </row>
    <row r="6" spans="1:2" ht="15">
      <c r="A6" s="94" t="s">
        <v>224</v>
      </c>
      <c r="B6" s="100">
        <v>2.9638160000000005</v>
      </c>
    </row>
    <row r="7" spans="1:2" ht="15">
      <c r="A7" s="92" t="s">
        <v>265</v>
      </c>
      <c r="B7" s="100">
        <v>2.093121</v>
      </c>
    </row>
    <row r="8" spans="1:2" ht="15">
      <c r="A8" s="33"/>
      <c r="B8" s="95"/>
    </row>
    <row r="9" spans="1:2" ht="15">
      <c r="A9" s="2" t="s">
        <v>231</v>
      </c>
      <c r="B9" s="25" t="s">
        <v>261</v>
      </c>
    </row>
    <row r="10" spans="1:2" ht="15">
      <c r="A10" s="33" t="s">
        <v>248</v>
      </c>
      <c r="B10" s="95">
        <v>21.971538999999996</v>
      </c>
    </row>
    <row r="11" spans="1:2" ht="15">
      <c r="A11" s="33" t="s">
        <v>245</v>
      </c>
      <c r="B11" s="95">
        <v>17.088569999999997</v>
      </c>
    </row>
    <row r="12" spans="1:2" ht="15">
      <c r="A12" s="33" t="s">
        <v>239</v>
      </c>
      <c r="B12" s="95">
        <v>16.988106</v>
      </c>
    </row>
    <row r="13" spans="1:2" ht="15">
      <c r="A13" s="33" t="s">
        <v>253</v>
      </c>
      <c r="B13" s="95">
        <v>12.581918</v>
      </c>
    </row>
    <row r="14" spans="1:2" ht="15">
      <c r="A14" s="33" t="s">
        <v>237</v>
      </c>
      <c r="B14" s="95">
        <v>6.663288999999999</v>
      </c>
    </row>
    <row r="15" spans="1:2" ht="15">
      <c r="A15" s="106" t="s">
        <v>266</v>
      </c>
      <c r="B15" s="95">
        <v>29.529915000000003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="68" zoomScaleNormal="68" zoomScalePageLayoutView="0" workbookViewId="0" topLeftCell="A22">
      <selection activeCell="B46" sqref="B46:B50"/>
    </sheetView>
  </sheetViews>
  <sheetFormatPr defaultColWidth="9.140625" defaultRowHeight="15"/>
  <cols>
    <col min="1" max="1" width="50.57421875" style="0" customWidth="1"/>
    <col min="2" max="2" width="23.00390625" style="0" customWidth="1"/>
    <col min="3" max="3" width="26.140625" style="0" customWidth="1"/>
    <col min="5" max="5" width="5.7109375" style="0" customWidth="1"/>
    <col min="6" max="6" width="9.140625" style="0" hidden="1" customWidth="1"/>
    <col min="7" max="7" width="46.00390625" style="0" customWidth="1"/>
  </cols>
  <sheetData>
    <row r="1" spans="1:4" ht="15">
      <c r="A1" s="85" t="s">
        <v>259</v>
      </c>
      <c r="B1" s="89" t="s">
        <v>263</v>
      </c>
      <c r="C1" s="86" t="s">
        <v>257</v>
      </c>
      <c r="D1" s="87" t="s">
        <v>258</v>
      </c>
    </row>
    <row r="2" spans="1:4" ht="15">
      <c r="A2" s="33" t="s">
        <v>220</v>
      </c>
      <c r="B2" s="100">
        <v>28.463935</v>
      </c>
      <c r="C2" s="99">
        <v>477134253</v>
      </c>
      <c r="D2" s="84">
        <v>0.26917595455046917</v>
      </c>
    </row>
    <row r="3" spans="1:4" ht="15">
      <c r="A3" s="96" t="s">
        <v>213</v>
      </c>
      <c r="B3" s="100">
        <v>0.471618</v>
      </c>
      <c r="C3" s="99">
        <v>114260753</v>
      </c>
      <c r="D3" s="84">
        <v>0.36121593737440183</v>
      </c>
    </row>
    <row r="4" spans="1:4" ht="15">
      <c r="A4" s="17" t="s">
        <v>208</v>
      </c>
      <c r="B4" s="8">
        <v>0</v>
      </c>
      <c r="C4" s="105">
        <v>14603307</v>
      </c>
      <c r="D4" s="84">
        <v>1.216407242140599E-16</v>
      </c>
    </row>
    <row r="5" spans="1:4" ht="15">
      <c r="A5" s="96" t="s">
        <v>214</v>
      </c>
      <c r="B5" s="8">
        <v>0</v>
      </c>
      <c r="C5" s="99">
        <v>121100791</v>
      </c>
      <c r="D5" s="84">
        <v>0.39526490788982543</v>
      </c>
    </row>
    <row r="6" spans="1:4" ht="15">
      <c r="A6" s="29" t="s">
        <v>215</v>
      </c>
      <c r="B6" s="8">
        <v>0</v>
      </c>
      <c r="C6" s="99">
        <v>17086986</v>
      </c>
      <c r="D6" s="84">
        <v>0.6488408195570594</v>
      </c>
    </row>
    <row r="7" spans="1:4" ht="15">
      <c r="A7" s="33" t="s">
        <v>218</v>
      </c>
      <c r="B7" s="8">
        <v>0</v>
      </c>
      <c r="C7" s="99">
        <v>14751781</v>
      </c>
      <c r="D7" s="84">
        <v>0.458425663992707</v>
      </c>
    </row>
    <row r="8" spans="1:4" ht="15">
      <c r="A8" s="96" t="s">
        <v>219</v>
      </c>
      <c r="B8" s="8">
        <v>0</v>
      </c>
      <c r="C8" s="99">
        <v>18838643</v>
      </c>
      <c r="D8" s="84">
        <v>0</v>
      </c>
    </row>
    <row r="9" spans="1:4" ht="15">
      <c r="A9" s="96" t="s">
        <v>223</v>
      </c>
      <c r="B9" s="8">
        <v>0</v>
      </c>
      <c r="C9" s="99">
        <v>29460906</v>
      </c>
      <c r="D9" s="84">
        <v>1.205907815190918E-16</v>
      </c>
    </row>
    <row r="10" spans="1:4" ht="15">
      <c r="A10" s="33" t="s">
        <v>226</v>
      </c>
      <c r="B10" s="8">
        <v>0</v>
      </c>
      <c r="C10" s="99">
        <v>374363536</v>
      </c>
      <c r="D10" s="84">
        <v>0.42814046538822054</v>
      </c>
    </row>
    <row r="11" spans="1:4" ht="15">
      <c r="A11" s="97" t="s">
        <v>229</v>
      </c>
      <c r="B11" s="8">
        <v>0</v>
      </c>
      <c r="C11" s="99">
        <v>583447922</v>
      </c>
      <c r="D11" s="84">
        <v>0</v>
      </c>
    </row>
    <row r="12" spans="1:4" ht="15">
      <c r="A12" s="88" t="s">
        <v>260</v>
      </c>
      <c r="B12" s="89" t="s">
        <v>263</v>
      </c>
      <c r="C12" s="89" t="s">
        <v>257</v>
      </c>
      <c r="D12" s="90" t="s">
        <v>258</v>
      </c>
    </row>
    <row r="13" spans="1:4" ht="15">
      <c r="A13" s="94" t="s">
        <v>230</v>
      </c>
      <c r="B13" s="100">
        <v>14.802555</v>
      </c>
      <c r="C13" s="99">
        <v>583447922</v>
      </c>
      <c r="D13" s="84">
        <v>0.3136172811666984</v>
      </c>
    </row>
    <row r="14" spans="1:10" ht="15">
      <c r="A14" s="96" t="s">
        <v>221</v>
      </c>
      <c r="B14" s="100">
        <v>8.814237</v>
      </c>
      <c r="C14" s="99">
        <v>452223961</v>
      </c>
      <c r="D14" s="84">
        <v>0.2511333737134731</v>
      </c>
      <c r="G14" s="33"/>
      <c r="H14" s="95"/>
      <c r="I14" s="95"/>
      <c r="J14" s="29"/>
    </row>
    <row r="15" spans="1:4" ht="15">
      <c r="A15" s="96" t="s">
        <v>216</v>
      </c>
      <c r="B15" s="100">
        <v>3.8465920000000002</v>
      </c>
      <c r="C15" s="99">
        <v>274253721</v>
      </c>
      <c r="D15" s="84">
        <v>0.23723751409010038</v>
      </c>
    </row>
    <row r="16" spans="1:4" ht="15">
      <c r="A16" s="94" t="s">
        <v>224</v>
      </c>
      <c r="B16" s="100">
        <v>2.9638160000000005</v>
      </c>
      <c r="C16" s="99">
        <v>2004531299</v>
      </c>
      <c r="D16" s="84">
        <v>0.30061370520909986</v>
      </c>
    </row>
    <row r="17" spans="1:4" ht="15">
      <c r="A17" s="96" t="s">
        <v>217</v>
      </c>
      <c r="B17" s="100">
        <v>1.154213</v>
      </c>
      <c r="C17" s="99">
        <v>207568401</v>
      </c>
      <c r="D17" s="84">
        <v>0.3404782792540757</v>
      </c>
    </row>
    <row r="18" spans="1:4" ht="15">
      <c r="A18" s="94" t="s">
        <v>227</v>
      </c>
      <c r="B18" s="100">
        <v>0.46729</v>
      </c>
      <c r="C18" s="99">
        <v>459049815</v>
      </c>
      <c r="D18" s="84">
        <v>0.29110503166098967</v>
      </c>
    </row>
    <row r="19" spans="1:4" ht="15">
      <c r="A19" s="96" t="s">
        <v>209</v>
      </c>
      <c r="B19" s="100">
        <v>0</v>
      </c>
      <c r="C19" s="99">
        <v>118670314</v>
      </c>
      <c r="D19" s="84">
        <v>0.09566425348802916</v>
      </c>
    </row>
    <row r="20" spans="1:4" ht="15">
      <c r="A20" s="96" t="s">
        <v>210</v>
      </c>
      <c r="B20" s="100">
        <v>0</v>
      </c>
      <c r="C20" s="99">
        <v>317920558</v>
      </c>
      <c r="D20" s="84">
        <v>0.18980527204535189</v>
      </c>
    </row>
    <row r="21" spans="1:4" ht="15">
      <c r="A21" s="96" t="s">
        <v>211</v>
      </c>
      <c r="B21" s="100">
        <v>0</v>
      </c>
      <c r="C21" s="99">
        <v>58099693</v>
      </c>
      <c r="D21" s="84">
        <v>0.5652660849688138</v>
      </c>
    </row>
    <row r="22" spans="1:4" ht="15">
      <c r="A22" s="96" t="s">
        <v>212</v>
      </c>
      <c r="B22" s="100">
        <v>0</v>
      </c>
      <c r="C22" s="99">
        <v>736511765</v>
      </c>
      <c r="D22" s="84">
        <v>0.2317913903249054</v>
      </c>
    </row>
    <row r="23" spans="1:4" ht="15">
      <c r="A23" s="33" t="s">
        <v>222</v>
      </c>
      <c r="B23" s="100">
        <v>0</v>
      </c>
      <c r="C23" s="99">
        <v>662543578</v>
      </c>
      <c r="D23" s="84">
        <v>0.28086861782244915</v>
      </c>
    </row>
    <row r="24" spans="1:4" ht="15">
      <c r="A24" s="97" t="s">
        <v>225</v>
      </c>
      <c r="B24" s="100">
        <v>0</v>
      </c>
      <c r="C24" s="99">
        <v>26914132</v>
      </c>
      <c r="D24" s="98"/>
    </row>
    <row r="25" spans="1:4" ht="15">
      <c r="A25" s="97" t="s">
        <v>228</v>
      </c>
      <c r="B25" s="100">
        <v>0</v>
      </c>
      <c r="C25" s="99">
        <v>5113261</v>
      </c>
      <c r="D25" s="84">
        <v>0.3331085843047341</v>
      </c>
    </row>
    <row r="27" spans="1:4" ht="15">
      <c r="A27" s="85" t="s">
        <v>262</v>
      </c>
      <c r="B27" s="89" t="s">
        <v>263</v>
      </c>
      <c r="C27" s="86" t="s">
        <v>257</v>
      </c>
      <c r="D27" s="87" t="s">
        <v>258</v>
      </c>
    </row>
    <row r="28" spans="1:10" ht="15">
      <c r="A28" s="33" t="s">
        <v>246</v>
      </c>
      <c r="B28" s="95">
        <v>4.504904000000001</v>
      </c>
      <c r="C28" s="95">
        <v>143.77408</v>
      </c>
      <c r="D28" s="84">
        <v>0.6006245353821773</v>
      </c>
      <c r="G28" s="101"/>
      <c r="H28" s="102"/>
      <c r="I28" s="103"/>
      <c r="J28" s="104"/>
    </row>
    <row r="29" spans="1:4" ht="15">
      <c r="A29" s="33" t="s">
        <v>252</v>
      </c>
      <c r="B29" s="95">
        <v>1.023029</v>
      </c>
      <c r="C29" s="95">
        <v>22.6685</v>
      </c>
      <c r="D29" s="84">
        <v>0.12199095661380328</v>
      </c>
    </row>
    <row r="30" spans="1:4" ht="15">
      <c r="A30" s="33" t="s">
        <v>238</v>
      </c>
      <c r="B30" s="95">
        <v>0.784929</v>
      </c>
      <c r="C30" s="95">
        <v>14.457401</v>
      </c>
      <c r="D30" s="84">
        <v>0.538034256641287</v>
      </c>
    </row>
    <row r="31" spans="1:4" ht="15">
      <c r="A31" s="33" t="s">
        <v>241</v>
      </c>
      <c r="B31" s="95">
        <v>0.347947</v>
      </c>
      <c r="C31" s="95">
        <v>12.808836</v>
      </c>
      <c r="D31" s="84">
        <v>0.37091855965678694</v>
      </c>
    </row>
    <row r="32" spans="1:4" ht="15">
      <c r="A32" s="33" t="s">
        <v>233</v>
      </c>
      <c r="B32" s="95">
        <v>0.2886</v>
      </c>
      <c r="C32" s="95">
        <v>18.449092</v>
      </c>
      <c r="D32" s="84">
        <v>0.5401127058177172</v>
      </c>
    </row>
    <row r="33" spans="1:4" ht="15">
      <c r="A33" s="33" t="s">
        <v>242</v>
      </c>
      <c r="B33" s="95">
        <v>0</v>
      </c>
      <c r="C33" s="95">
        <v>22.347522</v>
      </c>
      <c r="D33" s="84">
        <v>0.16912358336642433</v>
      </c>
    </row>
    <row r="34" spans="1:4" ht="15">
      <c r="A34" s="33" t="s">
        <v>243</v>
      </c>
      <c r="B34" s="95">
        <v>0</v>
      </c>
      <c r="C34" s="95">
        <v>7.071951</v>
      </c>
      <c r="D34" s="84">
        <v>0.6782951409024186</v>
      </c>
    </row>
    <row r="35" spans="1:4" ht="15">
      <c r="A35" s="88" t="s">
        <v>264</v>
      </c>
      <c r="B35" s="89" t="s">
        <v>263</v>
      </c>
      <c r="C35" s="89" t="s">
        <v>257</v>
      </c>
      <c r="D35" s="90" t="s">
        <v>258</v>
      </c>
    </row>
    <row r="36" spans="1:4" ht="15">
      <c r="A36" s="33" t="s">
        <v>248</v>
      </c>
      <c r="B36" s="95">
        <v>21.971538999999996</v>
      </c>
      <c r="C36" s="95">
        <v>270.054632</v>
      </c>
      <c r="D36" s="84">
        <v>0.2599029962204091</v>
      </c>
    </row>
    <row r="37" spans="1:4" ht="15">
      <c r="A37" s="33" t="s">
        <v>245</v>
      </c>
      <c r="B37" s="95">
        <v>17.088569999999997</v>
      </c>
      <c r="C37" s="95">
        <v>680.070527</v>
      </c>
      <c r="D37" s="84">
        <v>0.2129168817809975</v>
      </c>
    </row>
    <row r="38" spans="1:4" ht="15">
      <c r="A38" s="33" t="s">
        <v>239</v>
      </c>
      <c r="B38" s="95">
        <v>16.988106</v>
      </c>
      <c r="C38" s="95">
        <v>650.220367</v>
      </c>
      <c r="D38" s="84">
        <v>0.3550115156574292</v>
      </c>
    </row>
    <row r="39" spans="1:4" ht="15">
      <c r="A39" s="33" t="s">
        <v>253</v>
      </c>
      <c r="B39" s="95">
        <v>12.581918</v>
      </c>
      <c r="C39" s="95">
        <v>722.198333</v>
      </c>
      <c r="D39" s="84">
        <v>0.35171944242081216</v>
      </c>
    </row>
    <row r="40" spans="1:4" ht="15">
      <c r="A40" s="33" t="s">
        <v>237</v>
      </c>
      <c r="B40" s="95">
        <v>6.663288999999999</v>
      </c>
      <c r="C40" s="95">
        <v>946.252242</v>
      </c>
      <c r="D40" s="84">
        <v>0.3392530709586417</v>
      </c>
    </row>
    <row r="41" spans="1:4" ht="15">
      <c r="A41" s="33" t="s">
        <v>240</v>
      </c>
      <c r="B41" s="95">
        <v>5.610642</v>
      </c>
      <c r="C41" s="95">
        <v>581.079038</v>
      </c>
      <c r="D41" s="84">
        <v>0.1567051262310377</v>
      </c>
    </row>
    <row r="42" spans="1:4" ht="15">
      <c r="A42" s="33" t="s">
        <v>232</v>
      </c>
      <c r="B42" s="95">
        <v>5.502612</v>
      </c>
      <c r="C42" s="95">
        <v>664.923055</v>
      </c>
      <c r="D42" s="84">
        <v>0.21801704559635102</v>
      </c>
    </row>
    <row r="43" spans="1:4" ht="15">
      <c r="A43" s="33" t="s">
        <v>244</v>
      </c>
      <c r="B43" s="95">
        <v>5.478880000000001</v>
      </c>
      <c r="C43" s="95">
        <v>804.522005</v>
      </c>
      <c r="D43" s="84">
        <v>0.2232361114846079</v>
      </c>
    </row>
    <row r="44" spans="1:4" ht="15">
      <c r="A44" s="33" t="s">
        <v>249</v>
      </c>
      <c r="B44" s="95">
        <v>4.843408</v>
      </c>
      <c r="C44" s="95">
        <v>2111.251778</v>
      </c>
      <c r="D44" s="84">
        <v>0.29620034167237086</v>
      </c>
    </row>
    <row r="45" spans="1:4" ht="15">
      <c r="A45" s="33" t="s">
        <v>247</v>
      </c>
      <c r="B45" s="95">
        <v>1.1449639999999999</v>
      </c>
      <c r="C45" s="95">
        <v>851.842253</v>
      </c>
      <c r="D45" s="84">
        <v>0.35131663632092697</v>
      </c>
    </row>
    <row r="46" spans="1:4" ht="15">
      <c r="A46" s="33" t="s">
        <v>234</v>
      </c>
      <c r="B46" s="95">
        <v>0</v>
      </c>
      <c r="C46" s="95">
        <v>100.447041</v>
      </c>
      <c r="D46" s="84">
        <v>0.3018667817203296</v>
      </c>
    </row>
    <row r="47" spans="1:4" ht="15">
      <c r="A47" s="33" t="s">
        <v>235</v>
      </c>
      <c r="B47" s="95">
        <v>0</v>
      </c>
      <c r="C47" s="95">
        <v>400.558371</v>
      </c>
      <c r="D47" s="84">
        <v>0.0902298531666438</v>
      </c>
    </row>
    <row r="48" spans="1:4" ht="15">
      <c r="A48" s="33" t="s">
        <v>236</v>
      </c>
      <c r="B48" s="95">
        <v>0</v>
      </c>
      <c r="C48" s="95">
        <v>36.664513</v>
      </c>
      <c r="D48" s="84">
        <v>0.6256485392291996</v>
      </c>
    </row>
    <row r="49" spans="1:4" ht="15">
      <c r="A49" s="33" t="s">
        <v>250</v>
      </c>
      <c r="B49" s="95">
        <v>0</v>
      </c>
      <c r="C49" s="95">
        <v>247.000305</v>
      </c>
      <c r="D49" s="84">
        <v>0.23215689956334254</v>
      </c>
    </row>
    <row r="50" spans="1:4" ht="15">
      <c r="A50" s="33" t="s">
        <v>251</v>
      </c>
      <c r="B50" s="95">
        <v>0</v>
      </c>
      <c r="C50" s="95">
        <v>404.372116</v>
      </c>
      <c r="D50" s="84">
        <v>0.35931638520792564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xSplit="1" ySplit="1" topLeftCell="B2" activePane="bottomRight" state="frozen"/>
      <selection pane="topLeft" activeCell="E43" sqref="E43"/>
      <selection pane="topRight" activeCell="E43" sqref="E43"/>
      <selection pane="bottomLeft" activeCell="E43" sqref="E43"/>
      <selection pane="bottomRight" activeCell="B18" sqref="B18"/>
    </sheetView>
  </sheetViews>
  <sheetFormatPr defaultColWidth="9.140625" defaultRowHeight="15"/>
  <cols>
    <col min="1" max="1" width="45.00390625" style="0" customWidth="1"/>
    <col min="2" max="2" width="39.7109375" style="0" customWidth="1"/>
    <col min="3" max="3" width="24.00390625" style="0" customWidth="1"/>
    <col min="4" max="4" width="38.8515625" style="0" customWidth="1"/>
    <col min="6" max="6" width="9.140625" style="0" customWidth="1"/>
  </cols>
  <sheetData>
    <row r="1" spans="1:4" ht="15">
      <c r="A1" s="1" t="s">
        <v>0</v>
      </c>
      <c r="B1" s="1" t="s">
        <v>261</v>
      </c>
      <c r="C1" s="2" t="s">
        <v>1</v>
      </c>
      <c r="D1" s="20" t="s">
        <v>20</v>
      </c>
    </row>
    <row r="2" spans="1:4" ht="15">
      <c r="A2" s="3" t="s">
        <v>2</v>
      </c>
      <c r="B2" s="7">
        <v>0.5780320000000001</v>
      </c>
      <c r="C2" s="4">
        <v>141.52766899999997</v>
      </c>
      <c r="D2" s="8">
        <v>262.338124</v>
      </c>
    </row>
    <row r="3" spans="1:4" ht="15">
      <c r="A3" s="3" t="s">
        <v>3</v>
      </c>
      <c r="B3" s="8"/>
      <c r="C3" s="4">
        <v>9.954591</v>
      </c>
      <c r="D3" s="8">
        <v>36.630784</v>
      </c>
    </row>
    <row r="4" spans="1:4" ht="15">
      <c r="A4" s="3" t="s">
        <v>4</v>
      </c>
      <c r="B4" s="8"/>
      <c r="C4" s="4">
        <v>11.77271</v>
      </c>
      <c r="D4" s="8">
        <v>37.039207</v>
      </c>
    </row>
    <row r="5" spans="1:4" ht="15">
      <c r="A5" s="3" t="s">
        <v>5</v>
      </c>
      <c r="B5" s="8">
        <v>6.6623790000000005</v>
      </c>
      <c r="C5" s="4">
        <v>153.10389300000006</v>
      </c>
      <c r="D5" s="8">
        <v>313.757503</v>
      </c>
    </row>
    <row r="6" spans="1:4" ht="15">
      <c r="A6" s="3" t="s">
        <v>6</v>
      </c>
      <c r="B6" s="8">
        <v>0.588235</v>
      </c>
      <c r="C6" s="4">
        <v>223.64444400000002</v>
      </c>
      <c r="D6" s="8">
        <v>292.116049</v>
      </c>
    </row>
    <row r="7" spans="1:4" ht="15">
      <c r="A7" s="3" t="s">
        <v>7</v>
      </c>
      <c r="B7" s="8">
        <v>4.148054</v>
      </c>
      <c r="C7" s="4">
        <v>8.155538</v>
      </c>
      <c r="D7" s="8">
        <v>14.12158</v>
      </c>
    </row>
    <row r="8" spans="1:4" ht="15">
      <c r="A8" s="3" t="s">
        <v>8</v>
      </c>
      <c r="B8" s="8"/>
      <c r="C8" s="4">
        <v>3.5912170000000003</v>
      </c>
      <c r="D8" s="8">
        <v>20.840352</v>
      </c>
    </row>
    <row r="9" spans="1:4" ht="15">
      <c r="A9" s="3" t="s">
        <v>9</v>
      </c>
      <c r="B9" s="8">
        <v>0.441176</v>
      </c>
      <c r="C9" s="4">
        <v>43.476797999999995</v>
      </c>
      <c r="D9" s="8">
        <v>64.338048</v>
      </c>
    </row>
    <row r="10" spans="1:4" ht="15">
      <c r="A10" s="3" t="s">
        <v>10</v>
      </c>
      <c r="B10" s="8"/>
      <c r="C10" s="4">
        <v>36.16880100000001</v>
      </c>
      <c r="D10" s="8">
        <v>50.552783</v>
      </c>
    </row>
    <row r="11" spans="1:4" ht="15">
      <c r="A11" s="3" t="s">
        <v>11</v>
      </c>
      <c r="B11" s="8">
        <v>0.047744</v>
      </c>
      <c r="C11" s="4">
        <v>351.505045</v>
      </c>
      <c r="D11" s="8">
        <v>628.500525</v>
      </c>
    </row>
    <row r="12" spans="1:4" ht="15">
      <c r="A12" s="3" t="s">
        <v>12</v>
      </c>
      <c r="B12" s="8"/>
      <c r="C12" s="4">
        <v>107.25456299999998</v>
      </c>
      <c r="D12" s="8">
        <v>131.511144</v>
      </c>
    </row>
    <row r="13" spans="1:4" ht="15">
      <c r="A13" s="3" t="s">
        <v>13</v>
      </c>
      <c r="B13" s="8"/>
      <c r="C13" s="4">
        <v>27.025498</v>
      </c>
      <c r="D13" s="8">
        <v>34.84182</v>
      </c>
    </row>
    <row r="14" spans="1:4" ht="15">
      <c r="A14" s="3" t="s">
        <v>14</v>
      </c>
      <c r="B14" s="8"/>
      <c r="C14" s="4">
        <v>4.110275</v>
      </c>
      <c r="D14" s="8">
        <v>7.945</v>
      </c>
    </row>
    <row r="15" spans="1:4" ht="15">
      <c r="A15" s="3" t="s">
        <v>15</v>
      </c>
      <c r="B15" s="8">
        <v>0.44118</v>
      </c>
      <c r="C15" s="4">
        <v>17.237656</v>
      </c>
      <c r="D15" s="8">
        <v>27.41438</v>
      </c>
    </row>
    <row r="16" spans="1:3" ht="15">
      <c r="A16" s="3" t="s">
        <v>16</v>
      </c>
      <c r="B16" s="8">
        <v>11.210321999999996</v>
      </c>
      <c r="C16" s="4"/>
    </row>
    <row r="17" spans="1:6" s="50" customFormat="1" ht="15">
      <c r="A17" s="2" t="s">
        <v>17</v>
      </c>
      <c r="B17" s="51">
        <v>24.117121999999995</v>
      </c>
      <c r="C17" s="51">
        <v>2006.0020090000012</v>
      </c>
      <c r="D17" s="51">
        <f>SUM(D2:D16)</f>
        <v>1921.947299</v>
      </c>
      <c r="F17" s="50">
        <v>2006.0020090000012</v>
      </c>
    </row>
    <row r="18" spans="1:4" ht="15">
      <c r="A18" s="1" t="s">
        <v>18</v>
      </c>
      <c r="B18" s="25">
        <f>SUM(B2:B15)</f>
        <v>12.9068</v>
      </c>
      <c r="C18" s="1">
        <v>1138.528698</v>
      </c>
      <c r="D18" s="66"/>
    </row>
    <row r="19" spans="1:4" ht="15">
      <c r="A19" s="1" t="s">
        <v>19</v>
      </c>
      <c r="B19" s="25">
        <f>B17-B18</f>
        <v>11.210321999999994</v>
      </c>
      <c r="C19" s="10">
        <v>867.473311000001</v>
      </c>
      <c r="D19" s="66"/>
    </row>
    <row r="21" spans="1:4" ht="15">
      <c r="A21" s="1" t="s">
        <v>0</v>
      </c>
      <c r="B21" s="1" t="s">
        <v>254</v>
      </c>
      <c r="C21" s="2" t="s">
        <v>1</v>
      </c>
      <c r="D21" s="53" t="s">
        <v>255</v>
      </c>
    </row>
    <row r="22" spans="1:4" ht="15">
      <c r="A22" s="3" t="s">
        <v>2</v>
      </c>
      <c r="B22" s="6">
        <f>B2/C2</f>
        <v>0.004084233168568615</v>
      </c>
      <c r="C22" s="5">
        <f>C2/$C$2</f>
        <v>1</v>
      </c>
      <c r="D22" s="72">
        <f>C2/D2</f>
        <v>0.5394857096713856</v>
      </c>
    </row>
    <row r="23" spans="1:4" ht="15">
      <c r="A23" s="3" t="s">
        <v>3</v>
      </c>
      <c r="B23" s="6">
        <f aca="true" t="shared" si="0" ref="B23:B35">B3/C3</f>
        <v>0</v>
      </c>
      <c r="C23" s="5">
        <f aca="true" t="shared" si="1" ref="C23:C35">C3/$C3</f>
        <v>1</v>
      </c>
      <c r="D23" s="72">
        <f aca="true" t="shared" si="2" ref="D23:D35">C3/D3</f>
        <v>0.2717547896326762</v>
      </c>
    </row>
    <row r="24" spans="1:4" ht="15">
      <c r="A24" s="3" t="s">
        <v>4</v>
      </c>
      <c r="B24" s="6">
        <f t="shared" si="0"/>
        <v>0</v>
      </c>
      <c r="C24" s="5">
        <f t="shared" si="1"/>
        <v>1</v>
      </c>
      <c r="D24" s="72">
        <f t="shared" si="2"/>
        <v>0.31784454780578864</v>
      </c>
    </row>
    <row r="25" spans="1:4" ht="15">
      <c r="A25" s="3" t="s">
        <v>5</v>
      </c>
      <c r="B25" s="6">
        <f t="shared" si="0"/>
        <v>0.043515412113002236</v>
      </c>
      <c r="C25" s="5">
        <f t="shared" si="1"/>
        <v>1</v>
      </c>
      <c r="D25" s="72">
        <f t="shared" si="2"/>
        <v>0.4879688661979187</v>
      </c>
    </row>
    <row r="26" spans="1:4" ht="15">
      <c r="A26" s="3" t="s">
        <v>6</v>
      </c>
      <c r="B26" s="6">
        <f t="shared" si="0"/>
        <v>0.0026302240712047374</v>
      </c>
      <c r="C26" s="5">
        <f t="shared" si="1"/>
        <v>1</v>
      </c>
      <c r="D26" s="72">
        <f t="shared" si="2"/>
        <v>0.7656013586572918</v>
      </c>
    </row>
    <row r="27" spans="1:4" ht="15">
      <c r="A27" s="3" t="s">
        <v>7</v>
      </c>
      <c r="B27" s="6">
        <f t="shared" si="0"/>
        <v>0.5086180703222767</v>
      </c>
      <c r="C27" s="5">
        <f t="shared" si="1"/>
        <v>1</v>
      </c>
      <c r="D27" s="72">
        <f t="shared" si="2"/>
        <v>0.5775230533693821</v>
      </c>
    </row>
    <row r="28" spans="1:4" ht="15">
      <c r="A28" s="3" t="s">
        <v>8</v>
      </c>
      <c r="B28" s="6">
        <f t="shared" si="0"/>
        <v>0</v>
      </c>
      <c r="C28" s="5">
        <f t="shared" si="1"/>
        <v>1</v>
      </c>
      <c r="D28" s="72">
        <f t="shared" si="2"/>
        <v>0.17232036195933736</v>
      </c>
    </row>
    <row r="29" spans="1:4" ht="15">
      <c r="A29" s="3" t="s">
        <v>9</v>
      </c>
      <c r="B29" s="6">
        <f t="shared" si="0"/>
        <v>0.010147389419064396</v>
      </c>
      <c r="C29" s="5">
        <f t="shared" si="1"/>
        <v>1</v>
      </c>
      <c r="D29" s="72">
        <f t="shared" si="2"/>
        <v>0.6757556275254107</v>
      </c>
    </row>
    <row r="30" spans="1:4" ht="15">
      <c r="A30" s="3" t="s">
        <v>10</v>
      </c>
      <c r="B30" s="6">
        <f t="shared" si="0"/>
        <v>0</v>
      </c>
      <c r="C30" s="5">
        <f t="shared" si="1"/>
        <v>1</v>
      </c>
      <c r="D30" s="72">
        <f t="shared" si="2"/>
        <v>0.7154660703842953</v>
      </c>
    </row>
    <row r="31" spans="1:4" ht="15">
      <c r="A31" s="3" t="s">
        <v>11</v>
      </c>
      <c r="B31" s="6">
        <f t="shared" si="0"/>
        <v>0.00013582735348791368</v>
      </c>
      <c r="C31" s="5">
        <f t="shared" si="1"/>
        <v>1</v>
      </c>
      <c r="D31" s="72">
        <f t="shared" si="2"/>
        <v>0.5592756585207307</v>
      </c>
    </row>
    <row r="32" spans="1:4" ht="15">
      <c r="A32" s="3" t="s">
        <v>12</v>
      </c>
      <c r="B32" s="6">
        <f t="shared" si="0"/>
        <v>0</v>
      </c>
      <c r="C32" s="5">
        <f t="shared" si="1"/>
        <v>1</v>
      </c>
      <c r="D32" s="72">
        <f t="shared" si="2"/>
        <v>0.8155549388270851</v>
      </c>
    </row>
    <row r="33" spans="1:4" ht="15">
      <c r="A33" s="3" t="s">
        <v>13</v>
      </c>
      <c r="B33" s="6">
        <f t="shared" si="0"/>
        <v>0</v>
      </c>
      <c r="C33" s="5">
        <f t="shared" si="1"/>
        <v>1</v>
      </c>
      <c r="D33" s="72">
        <f t="shared" si="2"/>
        <v>0.7756626376004468</v>
      </c>
    </row>
    <row r="34" spans="1:4" ht="15">
      <c r="A34" s="3" t="s">
        <v>14</v>
      </c>
      <c r="B34" s="6">
        <f t="shared" si="0"/>
        <v>0</v>
      </c>
      <c r="C34" s="5">
        <f t="shared" si="1"/>
        <v>1</v>
      </c>
      <c r="D34" s="72">
        <f t="shared" si="2"/>
        <v>0.5173410950283196</v>
      </c>
    </row>
    <row r="35" spans="1:4" ht="15">
      <c r="A35" s="3" t="s">
        <v>15</v>
      </c>
      <c r="B35" s="6">
        <f t="shared" si="0"/>
        <v>0.02559396706837635</v>
      </c>
      <c r="C35" s="5">
        <f t="shared" si="1"/>
        <v>1</v>
      </c>
      <c r="D35" s="72">
        <f t="shared" si="2"/>
        <v>0.6287815372807993</v>
      </c>
    </row>
    <row r="36" spans="1:4" ht="15">
      <c r="A36" s="2" t="s">
        <v>17</v>
      </c>
      <c r="B36" s="48">
        <f>B17/C17</f>
        <v>0.012022481478980404</v>
      </c>
      <c r="C36" s="48">
        <f>C18/$C18</f>
        <v>1</v>
      </c>
      <c r="D36" s="73">
        <f>C17/D17</f>
        <v>1.043734138830828</v>
      </c>
    </row>
    <row r="37" spans="1:4" ht="15">
      <c r="A37" s="1" t="s">
        <v>18</v>
      </c>
      <c r="B37" s="48">
        <f>B18/C18</f>
        <v>0.011336385303833596</v>
      </c>
      <c r="C37" s="48">
        <f>C19/$C19</f>
        <v>1</v>
      </c>
      <c r="D37" s="69"/>
    </row>
    <row r="38" spans="1:4" ht="15">
      <c r="A38" s="1" t="s">
        <v>19</v>
      </c>
      <c r="B38" s="48">
        <f>B19/C19</f>
        <v>0.012922958963517878</v>
      </c>
      <c r="C38" s="48">
        <f>C19/$C19</f>
        <v>1</v>
      </c>
      <c r="D38" s="69"/>
    </row>
    <row r="39" ht="15">
      <c r="C3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7"/>
  <sheetViews>
    <sheetView zoomScale="60" zoomScaleNormal="60" zoomScalePageLayoutView="0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2" sqref="B22"/>
    </sheetView>
  </sheetViews>
  <sheetFormatPr defaultColWidth="9.140625" defaultRowHeight="15"/>
  <cols>
    <col min="1" max="1" width="47.8515625" style="4" customWidth="1"/>
    <col min="2" max="2" width="59.421875" style="22" customWidth="1"/>
    <col min="3" max="3" width="31.8515625" style="4" bestFit="1" customWidth="1"/>
    <col min="4" max="4" width="52.7109375" style="4" customWidth="1"/>
    <col min="5" max="6" width="9.140625" style="4" customWidth="1"/>
    <col min="7" max="7" width="19.421875" style="4" bestFit="1" customWidth="1"/>
    <col min="8" max="8" width="11.140625" style="4" bestFit="1" customWidth="1"/>
    <col min="9" max="9" width="40.28125" style="4" customWidth="1"/>
    <col min="10" max="16384" width="9.140625" style="4" customWidth="1"/>
  </cols>
  <sheetData>
    <row r="1" spans="1:4" ht="15">
      <c r="A1" s="1" t="s">
        <v>0</v>
      </c>
      <c r="B1" s="25" t="s">
        <v>261</v>
      </c>
      <c r="C1" s="2" t="s">
        <v>1</v>
      </c>
      <c r="D1" s="20" t="s">
        <v>20</v>
      </c>
    </row>
    <row r="2" spans="1:4" ht="15">
      <c r="A2" s="17" t="s">
        <v>26</v>
      </c>
      <c r="B2" s="8"/>
      <c r="C2" s="22">
        <v>116.60963600000001</v>
      </c>
      <c r="D2" s="65">
        <v>233.190355</v>
      </c>
    </row>
    <row r="3" spans="1:4" ht="15">
      <c r="A3" s="17" t="s">
        <v>27</v>
      </c>
      <c r="B3" s="8"/>
      <c r="C3" s="22">
        <v>53.333014000000006</v>
      </c>
      <c r="D3" s="65">
        <v>111.497461</v>
      </c>
    </row>
    <row r="4" spans="1:4" ht="15">
      <c r="A4" s="17" t="s">
        <v>28</v>
      </c>
      <c r="B4" s="8"/>
      <c r="C4" s="22">
        <v>83.13270599999998</v>
      </c>
      <c r="D4" s="65">
        <v>122.85609</v>
      </c>
    </row>
    <row r="5" spans="1:7" ht="15">
      <c r="A5" s="17" t="s">
        <v>29</v>
      </c>
      <c r="B5" s="8">
        <v>2.886599</v>
      </c>
      <c r="C5" s="22">
        <v>247.968452</v>
      </c>
      <c r="D5" s="65">
        <v>383.984914</v>
      </c>
      <c r="G5" s="60"/>
    </row>
    <row r="6" spans="1:4" ht="15">
      <c r="A6" s="17" t="s">
        <v>30</v>
      </c>
      <c r="B6" s="8"/>
      <c r="C6" s="22">
        <v>79.686906</v>
      </c>
      <c r="D6" s="65">
        <v>133.195034</v>
      </c>
    </row>
    <row r="7" spans="1:4" ht="15">
      <c r="A7" s="17" t="s">
        <v>31</v>
      </c>
      <c r="B7" s="8"/>
      <c r="C7" s="22">
        <v>102.37721900000003</v>
      </c>
      <c r="D7" s="65">
        <v>250.845095</v>
      </c>
    </row>
    <row r="8" spans="1:4" ht="15">
      <c r="A8" s="17" t="s">
        <v>32</v>
      </c>
      <c r="B8" s="8"/>
      <c r="C8" s="22">
        <v>9.848165999999999</v>
      </c>
      <c r="D8" s="65">
        <v>28.122473</v>
      </c>
    </row>
    <row r="9" spans="1:4" ht="15">
      <c r="A9" s="17" t="s">
        <v>33</v>
      </c>
      <c r="B9" s="8">
        <v>0.4998</v>
      </c>
      <c r="C9" s="22">
        <v>3.321314</v>
      </c>
      <c r="D9" s="65">
        <v>10.796977</v>
      </c>
    </row>
    <row r="10" spans="1:4" ht="15">
      <c r="A10" s="17" t="s">
        <v>34</v>
      </c>
      <c r="B10" s="8"/>
      <c r="C10" s="22">
        <v>37.985823999999994</v>
      </c>
      <c r="D10" s="65">
        <v>42.54028</v>
      </c>
    </row>
    <row r="11" spans="1:4" ht="15">
      <c r="A11" s="17" t="s">
        <v>35</v>
      </c>
      <c r="B11" s="8"/>
      <c r="C11" s="22">
        <v>12.085559999999997</v>
      </c>
      <c r="D11" s="65">
        <v>32.513544</v>
      </c>
    </row>
    <row r="12" spans="1:4" ht="15">
      <c r="A12" s="17" t="s">
        <v>36</v>
      </c>
      <c r="B12" s="8"/>
      <c r="C12" s="22">
        <v>59.50480099999999</v>
      </c>
      <c r="D12" s="65">
        <v>74.200544</v>
      </c>
    </row>
    <row r="13" spans="1:6" ht="15">
      <c r="A13" s="17" t="s">
        <v>37</v>
      </c>
      <c r="B13" s="8"/>
      <c r="C13" s="22">
        <v>30.473727000000004</v>
      </c>
      <c r="D13" s="65">
        <v>140.442999</v>
      </c>
      <c r="F13" s="64"/>
    </row>
    <row r="14" spans="1:4" ht="15">
      <c r="A14" s="17" t="s">
        <v>38</v>
      </c>
      <c r="B14" s="8"/>
      <c r="C14" s="22">
        <v>220.5074820000001</v>
      </c>
      <c r="D14" s="65">
        <v>413.171669</v>
      </c>
    </row>
    <row r="15" spans="1:4" ht="15">
      <c r="A15" s="17" t="s">
        <v>39</v>
      </c>
      <c r="B15" s="8">
        <v>0.254712</v>
      </c>
      <c r="C15" s="22">
        <v>155.737624</v>
      </c>
      <c r="D15" s="65">
        <v>251.970846</v>
      </c>
    </row>
    <row r="16" spans="1:7" ht="15">
      <c r="A16" s="17" t="s">
        <v>40</v>
      </c>
      <c r="B16" s="8"/>
      <c r="C16" s="22">
        <v>58.59305200000001</v>
      </c>
      <c r="D16" s="65">
        <v>77.989949</v>
      </c>
      <c r="G16" s="60"/>
    </row>
    <row r="17" spans="1:4" ht="15">
      <c r="A17" s="17" t="s">
        <v>41</v>
      </c>
      <c r="B17" s="8"/>
      <c r="C17" s="22">
        <v>90.739758</v>
      </c>
      <c r="D17" s="65">
        <v>110.440557</v>
      </c>
    </row>
    <row r="18" spans="1:4" ht="15">
      <c r="A18" s="17" t="s">
        <v>42</v>
      </c>
      <c r="B18" s="8"/>
      <c r="C18" s="22">
        <v>35.45159499999999</v>
      </c>
      <c r="D18" s="65">
        <v>79.814162</v>
      </c>
    </row>
    <row r="19" spans="1:4" ht="15">
      <c r="A19" s="17" t="s">
        <v>43</v>
      </c>
      <c r="B19" s="8"/>
      <c r="C19" s="22">
        <v>20.294242999999998</v>
      </c>
      <c r="D19" s="65">
        <v>61.715294</v>
      </c>
    </row>
    <row r="20" spans="1:9" ht="15">
      <c r="A20" s="18" t="s">
        <v>44</v>
      </c>
      <c r="B20" s="8">
        <v>3.200575</v>
      </c>
      <c r="C20" s="22"/>
      <c r="D20" s="61"/>
      <c r="I20" s="62"/>
    </row>
    <row r="21" spans="1:256" s="19" customFormat="1" ht="15">
      <c r="A21" s="2" t="s">
        <v>45</v>
      </c>
      <c r="B21" s="52">
        <v>7.616353999999999</v>
      </c>
      <c r="C21" s="52">
        <v>3827.907308000002</v>
      </c>
      <c r="D21" s="74">
        <v>2559.288243</v>
      </c>
      <c r="E21" s="54"/>
      <c r="F21" s="54"/>
      <c r="G21" s="54">
        <v>1000000</v>
      </c>
      <c r="H21" s="54"/>
      <c r="I21" s="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3" ht="15">
      <c r="A22" s="1" t="s">
        <v>18</v>
      </c>
      <c r="B22" s="25">
        <f>SUM(B2:B19)</f>
        <v>3.641111</v>
      </c>
      <c r="C22" s="25">
        <v>1417.6510790000002</v>
      </c>
    </row>
    <row r="23" spans="1:7" ht="15">
      <c r="A23" s="1" t="s">
        <v>19</v>
      </c>
      <c r="B23" s="25">
        <f>B21-B22</f>
        <v>3.9752429999999994</v>
      </c>
      <c r="C23" s="25">
        <v>2410.256229000002</v>
      </c>
      <c r="G23" s="61"/>
    </row>
    <row r="24" ht="15">
      <c r="I24" s="63"/>
    </row>
    <row r="25" spans="1:4" ht="15">
      <c r="A25" s="1" t="s">
        <v>0</v>
      </c>
      <c r="B25" s="25" t="s">
        <v>254</v>
      </c>
      <c r="C25" s="2" t="s">
        <v>1</v>
      </c>
      <c r="D25" s="53" t="s">
        <v>255</v>
      </c>
    </row>
    <row r="26" spans="1:4" ht="15">
      <c r="A26" s="17" t="s">
        <v>26</v>
      </c>
      <c r="B26" s="31">
        <f>B2/C2</f>
        <v>0</v>
      </c>
      <c r="C26" s="5">
        <f aca="true" t="shared" si="0" ref="C26:C43">C2/$C2</f>
        <v>1</v>
      </c>
      <c r="D26" s="46">
        <f>C2/D2</f>
        <v>0.5000620029932199</v>
      </c>
    </row>
    <row r="27" spans="1:4" ht="15">
      <c r="A27" s="17" t="s">
        <v>27</v>
      </c>
      <c r="B27" s="31">
        <f aca="true" t="shared" si="1" ref="B27:B43">B3/C3</f>
        <v>0</v>
      </c>
      <c r="C27" s="5">
        <f t="shared" si="0"/>
        <v>1</v>
      </c>
      <c r="D27" s="46">
        <f aca="true" t="shared" si="2" ref="D27:D43">C3/D3</f>
        <v>0.4783338878003689</v>
      </c>
    </row>
    <row r="28" spans="1:4" ht="15">
      <c r="A28" s="17" t="s">
        <v>28</v>
      </c>
      <c r="B28" s="31">
        <f t="shared" si="1"/>
        <v>0</v>
      </c>
      <c r="C28" s="5">
        <f t="shared" si="0"/>
        <v>1</v>
      </c>
      <c r="D28" s="46">
        <f t="shared" si="2"/>
        <v>0.6766673593470213</v>
      </c>
    </row>
    <row r="29" spans="1:4" ht="15">
      <c r="A29" s="17" t="s">
        <v>29</v>
      </c>
      <c r="B29" s="31">
        <f t="shared" si="1"/>
        <v>0.011640992943731405</v>
      </c>
      <c r="C29" s="5">
        <f t="shared" si="0"/>
        <v>1</v>
      </c>
      <c r="D29" s="46">
        <f t="shared" si="2"/>
        <v>0.6457765473567537</v>
      </c>
    </row>
    <row r="30" spans="1:4" ht="15">
      <c r="A30" s="17" t="s">
        <v>30</v>
      </c>
      <c r="B30" s="31">
        <f t="shared" si="1"/>
        <v>0</v>
      </c>
      <c r="C30" s="5">
        <f t="shared" si="0"/>
        <v>1</v>
      </c>
      <c r="D30" s="46">
        <f t="shared" si="2"/>
        <v>0.5982723500036795</v>
      </c>
    </row>
    <row r="31" spans="1:4" ht="15">
      <c r="A31" s="17" t="s">
        <v>31</v>
      </c>
      <c r="B31" s="31">
        <f t="shared" si="1"/>
        <v>0</v>
      </c>
      <c r="C31" s="5">
        <f t="shared" si="0"/>
        <v>1</v>
      </c>
      <c r="D31" s="46">
        <f t="shared" si="2"/>
        <v>0.4081292440659445</v>
      </c>
    </row>
    <row r="32" spans="1:4" ht="15">
      <c r="A32" s="17" t="s">
        <v>32</v>
      </c>
      <c r="B32" s="31">
        <f t="shared" si="1"/>
        <v>0</v>
      </c>
      <c r="C32" s="5">
        <f t="shared" si="0"/>
        <v>1</v>
      </c>
      <c r="D32" s="46">
        <f t="shared" si="2"/>
        <v>0.3501884773789275</v>
      </c>
    </row>
    <row r="33" spans="1:4" ht="15">
      <c r="A33" s="17" t="s">
        <v>33</v>
      </c>
      <c r="B33" s="31">
        <f t="shared" si="1"/>
        <v>0.1504826101958442</v>
      </c>
      <c r="C33" s="5">
        <f t="shared" si="0"/>
        <v>1</v>
      </c>
      <c r="D33" s="46">
        <f t="shared" si="2"/>
        <v>0.30761517784098275</v>
      </c>
    </row>
    <row r="34" spans="1:4" ht="15">
      <c r="A34" s="17" t="s">
        <v>34</v>
      </c>
      <c r="B34" s="31">
        <f t="shared" si="1"/>
        <v>0</v>
      </c>
      <c r="C34" s="5">
        <f t="shared" si="0"/>
        <v>1</v>
      </c>
      <c r="D34" s="46">
        <f t="shared" si="2"/>
        <v>0.8929377991870291</v>
      </c>
    </row>
    <row r="35" spans="1:4" ht="15">
      <c r="A35" s="17" t="s">
        <v>35</v>
      </c>
      <c r="B35" s="31">
        <f t="shared" si="1"/>
        <v>0</v>
      </c>
      <c r="C35" s="5">
        <f t="shared" si="0"/>
        <v>1</v>
      </c>
      <c r="D35" s="46">
        <f t="shared" si="2"/>
        <v>0.3717084793955404</v>
      </c>
    </row>
    <row r="36" spans="1:4" ht="15">
      <c r="A36" s="17" t="s">
        <v>36</v>
      </c>
      <c r="B36" s="31">
        <f t="shared" si="1"/>
        <v>0</v>
      </c>
      <c r="C36" s="5">
        <f t="shared" si="0"/>
        <v>1</v>
      </c>
      <c r="D36" s="46">
        <f t="shared" si="2"/>
        <v>0.8019456164634049</v>
      </c>
    </row>
    <row r="37" spans="1:4" ht="15">
      <c r="A37" s="17" t="s">
        <v>37</v>
      </c>
      <c r="B37" s="31">
        <f t="shared" si="1"/>
        <v>0</v>
      </c>
      <c r="C37" s="5">
        <f t="shared" si="0"/>
        <v>1</v>
      </c>
      <c r="D37" s="46">
        <f t="shared" si="2"/>
        <v>0.2169828842803336</v>
      </c>
    </row>
    <row r="38" spans="1:4" ht="15">
      <c r="A38" s="17" t="s">
        <v>38</v>
      </c>
      <c r="B38" s="31">
        <f t="shared" si="1"/>
        <v>0</v>
      </c>
      <c r="C38" s="5">
        <f t="shared" si="0"/>
        <v>1</v>
      </c>
      <c r="D38" s="46">
        <f t="shared" si="2"/>
        <v>0.5336945839817495</v>
      </c>
    </row>
    <row r="39" spans="1:4" ht="15">
      <c r="A39" s="17" t="s">
        <v>39</v>
      </c>
      <c r="B39" s="31">
        <f t="shared" si="1"/>
        <v>0.0016355200076765006</v>
      </c>
      <c r="C39" s="5">
        <f t="shared" si="0"/>
        <v>1</v>
      </c>
      <c r="D39" s="46">
        <f t="shared" si="2"/>
        <v>0.6180779501768233</v>
      </c>
    </row>
    <row r="40" spans="1:4" ht="15">
      <c r="A40" s="17" t="s">
        <v>40</v>
      </c>
      <c r="B40" s="31">
        <f t="shared" si="1"/>
        <v>0</v>
      </c>
      <c r="C40" s="5">
        <f t="shared" si="0"/>
        <v>1</v>
      </c>
      <c r="D40" s="46">
        <f t="shared" si="2"/>
        <v>0.7512897847900889</v>
      </c>
    </row>
    <row r="41" spans="1:4" ht="15">
      <c r="A41" s="17" t="s">
        <v>41</v>
      </c>
      <c r="B41" s="31">
        <f t="shared" si="1"/>
        <v>0</v>
      </c>
      <c r="C41" s="5">
        <f t="shared" si="0"/>
        <v>1</v>
      </c>
      <c r="D41" s="46">
        <f t="shared" si="2"/>
        <v>0.8216162654811674</v>
      </c>
    </row>
    <row r="42" spans="1:4" ht="15">
      <c r="A42" s="17" t="s">
        <v>42</v>
      </c>
      <c r="B42" s="31">
        <f t="shared" si="1"/>
        <v>0</v>
      </c>
      <c r="C42" s="5">
        <f t="shared" si="0"/>
        <v>1</v>
      </c>
      <c r="D42" s="46">
        <f t="shared" si="2"/>
        <v>0.44417674898346976</v>
      </c>
    </row>
    <row r="43" spans="1:4" ht="15">
      <c r="A43" s="17" t="s">
        <v>43</v>
      </c>
      <c r="B43" s="31">
        <f t="shared" si="1"/>
        <v>0</v>
      </c>
      <c r="C43" s="5">
        <f t="shared" si="0"/>
        <v>1</v>
      </c>
      <c r="D43" s="46">
        <f t="shared" si="2"/>
        <v>0.3288365279439485</v>
      </c>
    </row>
    <row r="44" spans="1:4" ht="15">
      <c r="A44" s="2" t="s">
        <v>45</v>
      </c>
      <c r="B44" s="55">
        <f>B21/C21</f>
        <v>0.001989691334500829</v>
      </c>
      <c r="C44" s="48">
        <f>C21/$C21</f>
        <v>1</v>
      </c>
      <c r="D44" s="47">
        <f>C21/D21</f>
        <v>1.4956921395899219</v>
      </c>
    </row>
    <row r="45" spans="1:3" ht="15">
      <c r="A45" s="1" t="s">
        <v>18</v>
      </c>
      <c r="B45" s="55">
        <f>B22/C22</f>
        <v>0.002568411264193733</v>
      </c>
      <c r="C45" s="48">
        <f>C22/$C22</f>
        <v>1</v>
      </c>
    </row>
    <row r="46" spans="1:3" ht="15">
      <c r="A46" s="1" t="s">
        <v>19</v>
      </c>
      <c r="B46" s="55">
        <f>B23/C23</f>
        <v>0.001649303070839609</v>
      </c>
      <c r="C46" s="48">
        <f>C23/$C23</f>
        <v>1</v>
      </c>
    </row>
    <row r="47" ht="15">
      <c r="B47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zoomScale="66" zoomScaleNormal="66" zoomScalePageLayoutView="0" workbookViewId="0" topLeftCell="A1">
      <pane xSplit="1" ySplit="1" topLeftCell="B2" activePane="bottomRight" state="frozen"/>
      <selection pane="topLeft" activeCell="AH15" sqref="AH15"/>
      <selection pane="topRight" activeCell="AH15" sqref="AH15"/>
      <selection pane="bottomLeft" activeCell="AH15" sqref="AH15"/>
      <selection pane="bottomRight" activeCell="B28" sqref="B28"/>
    </sheetView>
  </sheetViews>
  <sheetFormatPr defaultColWidth="9.140625" defaultRowHeight="15"/>
  <cols>
    <col min="1" max="1" width="59.57421875" style="4" customWidth="1"/>
    <col min="2" max="2" width="54.421875" style="4" customWidth="1"/>
    <col min="3" max="3" width="33.7109375" style="4" customWidth="1"/>
    <col min="4" max="4" width="48.57421875" style="4" customWidth="1"/>
    <col min="5" max="8" width="25.140625" style="4" customWidth="1"/>
    <col min="9" max="16384" width="9.140625" style="4" customWidth="1"/>
  </cols>
  <sheetData>
    <row r="1" spans="1:4" ht="15">
      <c r="A1" s="1" t="s">
        <v>0</v>
      </c>
      <c r="B1" s="1" t="s">
        <v>261</v>
      </c>
      <c r="C1" s="2" t="s">
        <v>1</v>
      </c>
      <c r="D1" s="20" t="s">
        <v>20</v>
      </c>
    </row>
    <row r="2" spans="1:4" ht="15">
      <c r="A2" s="21" t="s">
        <v>69</v>
      </c>
      <c r="B2" s="7">
        <v>19.895032</v>
      </c>
      <c r="C2" s="22">
        <v>1196.6939560000005</v>
      </c>
      <c r="D2" s="65">
        <v>1780.509639</v>
      </c>
    </row>
    <row r="3" spans="1:4" ht="15">
      <c r="A3" s="17" t="s">
        <v>68</v>
      </c>
      <c r="B3" s="8"/>
      <c r="C3" s="22">
        <v>206.096952</v>
      </c>
      <c r="D3" s="65">
        <v>296.351345</v>
      </c>
    </row>
    <row r="4" spans="1:4" ht="15">
      <c r="A4" s="17" t="s">
        <v>67</v>
      </c>
      <c r="B4" s="8"/>
      <c r="C4" s="22">
        <v>27.955869</v>
      </c>
      <c r="D4" s="65">
        <v>72.024582</v>
      </c>
    </row>
    <row r="5" spans="1:4" ht="15">
      <c r="A5" s="17" t="s">
        <v>66</v>
      </c>
      <c r="B5" s="8"/>
      <c r="C5" s="22">
        <v>98.43164200000002</v>
      </c>
      <c r="D5" s="65">
        <v>202.201192</v>
      </c>
    </row>
    <row r="6" spans="1:4" ht="15">
      <c r="A6" s="17" t="s">
        <v>65</v>
      </c>
      <c r="B6" s="8">
        <v>3.3915859999999998</v>
      </c>
      <c r="C6" s="22">
        <v>220.00741799999997</v>
      </c>
      <c r="D6" s="65">
        <v>246.837771</v>
      </c>
    </row>
    <row r="7" spans="1:4" ht="15">
      <c r="A7" s="17" t="s">
        <v>64</v>
      </c>
      <c r="B7" s="8"/>
      <c r="C7" s="22">
        <v>45.792999</v>
      </c>
      <c r="D7" s="65">
        <v>92.343068</v>
      </c>
    </row>
    <row r="8" spans="1:4" ht="15">
      <c r="A8" s="17" t="s">
        <v>63</v>
      </c>
      <c r="B8" s="8"/>
      <c r="C8" s="22">
        <v>64.035932</v>
      </c>
      <c r="D8" s="65">
        <v>68.137725</v>
      </c>
    </row>
    <row r="9" spans="1:4" ht="15">
      <c r="A9" s="17" t="s">
        <v>62</v>
      </c>
      <c r="B9" s="8"/>
      <c r="C9" s="22">
        <v>27.936639999999997</v>
      </c>
      <c r="D9" s="65">
        <v>53.002645</v>
      </c>
    </row>
    <row r="10" spans="1:4" ht="15">
      <c r="A10" s="17" t="s">
        <v>61</v>
      </c>
      <c r="B10" s="8"/>
      <c r="C10" s="22">
        <v>1.130382</v>
      </c>
      <c r="D10" s="65">
        <v>5.53205</v>
      </c>
    </row>
    <row r="11" spans="1:4" ht="15">
      <c r="A11" s="17" t="s">
        <v>60</v>
      </c>
      <c r="B11" s="8"/>
      <c r="C11" s="22">
        <v>11.818819999999997</v>
      </c>
      <c r="D11" s="65">
        <v>16.58801</v>
      </c>
    </row>
    <row r="12" spans="1:4" ht="15">
      <c r="A12" s="17" t="s">
        <v>59</v>
      </c>
      <c r="B12" s="8">
        <v>7.742455</v>
      </c>
      <c r="C12" s="22">
        <v>443.2537629999999</v>
      </c>
      <c r="D12" s="65">
        <v>530.585686</v>
      </c>
    </row>
    <row r="13" spans="1:4" ht="15">
      <c r="A13" s="17" t="s">
        <v>58</v>
      </c>
      <c r="B13" s="8"/>
      <c r="C13" s="22">
        <v>1.9890400000000001</v>
      </c>
      <c r="D13" s="65">
        <v>11.292618</v>
      </c>
    </row>
    <row r="14" spans="1:4" ht="15">
      <c r="A14" s="17" t="s">
        <v>57</v>
      </c>
      <c r="B14" s="8"/>
      <c r="C14" s="22">
        <v>8.027151</v>
      </c>
      <c r="D14" s="65">
        <v>24.035873</v>
      </c>
    </row>
    <row r="15" spans="1:4" ht="15">
      <c r="A15" s="17" t="s">
        <v>56</v>
      </c>
      <c r="B15" s="8"/>
      <c r="C15" s="22">
        <v>10.524272999999999</v>
      </c>
      <c r="D15" s="65">
        <v>50.965458</v>
      </c>
    </row>
    <row r="16" spans="1:4" ht="15">
      <c r="A16" s="17" t="s">
        <v>55</v>
      </c>
      <c r="B16" s="8">
        <v>2.155244</v>
      </c>
      <c r="C16" s="22">
        <v>12.850220999999998</v>
      </c>
      <c r="D16" s="65">
        <v>40.823558</v>
      </c>
    </row>
    <row r="17" spans="1:4" ht="15">
      <c r="A17" s="17" t="s">
        <v>54</v>
      </c>
      <c r="B17" s="8"/>
      <c r="C17" s="22">
        <v>4.676151</v>
      </c>
      <c r="D17" s="65">
        <v>15.261568</v>
      </c>
    </row>
    <row r="18" spans="1:4" ht="15">
      <c r="A18" s="17" t="s">
        <v>53</v>
      </c>
      <c r="B18" s="8"/>
      <c r="C18" s="22">
        <v>18.896024999999998</v>
      </c>
      <c r="D18" s="65">
        <v>24.203802</v>
      </c>
    </row>
    <row r="19" spans="1:4" ht="15">
      <c r="A19" s="17" t="s">
        <v>52</v>
      </c>
      <c r="B19" s="8"/>
      <c r="C19" s="22">
        <v>38.537867999999996</v>
      </c>
      <c r="D19" s="65">
        <v>70.956633</v>
      </c>
    </row>
    <row r="20" spans="1:4" ht="15">
      <c r="A20" s="17" t="s">
        <v>51</v>
      </c>
      <c r="B20" s="8"/>
      <c r="C20" s="22">
        <v>42.962844000000004</v>
      </c>
      <c r="D20" s="65">
        <v>82.591643</v>
      </c>
    </row>
    <row r="21" spans="1:4" ht="15">
      <c r="A21" s="17" t="s">
        <v>50</v>
      </c>
      <c r="B21" s="8"/>
      <c r="C21" s="22">
        <v>134.665994</v>
      </c>
      <c r="D21" s="65">
        <v>212.686531</v>
      </c>
    </row>
    <row r="22" spans="1:4" ht="15">
      <c r="A22" s="17" t="s">
        <v>49</v>
      </c>
      <c r="B22" s="8">
        <v>0.002843</v>
      </c>
      <c r="C22" s="22">
        <v>173.500956</v>
      </c>
      <c r="D22" s="65">
        <v>274.581481</v>
      </c>
    </row>
    <row r="23" spans="1:4" ht="15">
      <c r="A23" s="17" t="s">
        <v>48</v>
      </c>
      <c r="B23" s="8"/>
      <c r="C23" s="22">
        <v>72.545685</v>
      </c>
      <c r="D23" s="65">
        <v>76.556685</v>
      </c>
    </row>
    <row r="24" spans="1:4" ht="15">
      <c r="A24" s="17" t="s">
        <v>47</v>
      </c>
      <c r="B24" s="8"/>
      <c r="C24" s="22">
        <v>42.503632</v>
      </c>
      <c r="D24" s="65">
        <v>68.114892</v>
      </c>
    </row>
    <row r="25" spans="1:4" ht="15">
      <c r="A25" s="17" t="s">
        <v>46</v>
      </c>
      <c r="B25" s="8"/>
      <c r="C25" s="22">
        <v>47.598910000000004</v>
      </c>
      <c r="D25" s="65">
        <v>58.743406</v>
      </c>
    </row>
    <row r="26" spans="1:4" ht="15">
      <c r="A26" s="18" t="s">
        <v>70</v>
      </c>
      <c r="B26" s="8">
        <v>23.554876999999998</v>
      </c>
      <c r="C26" s="22"/>
      <c r="D26" s="27"/>
    </row>
    <row r="27" spans="1:4" s="54" customFormat="1" ht="15">
      <c r="A27" s="2" t="s">
        <v>45</v>
      </c>
      <c r="B27" s="51">
        <v>60.637633</v>
      </c>
      <c r="C27" s="25">
        <f>SUM(C2:C26)</f>
        <v>2952.433123</v>
      </c>
      <c r="D27" s="74">
        <v>4374.927861</v>
      </c>
    </row>
    <row r="28" spans="1:3" ht="15">
      <c r="A28" s="1" t="s">
        <v>18</v>
      </c>
      <c r="B28" s="25">
        <f>SUM(B2:B25)</f>
        <v>33.18716</v>
      </c>
      <c r="C28" s="25">
        <f>SUM(C8:C25)</f>
        <v>1157.4542869999998</v>
      </c>
    </row>
    <row r="29" spans="1:3" ht="15">
      <c r="A29" s="1" t="s">
        <v>19</v>
      </c>
      <c r="B29" s="25">
        <f>B27-B28</f>
        <v>27.450473000000002</v>
      </c>
      <c r="C29" s="25">
        <f>C27-C28</f>
        <v>1794.978836</v>
      </c>
    </row>
    <row r="31" spans="1:4" ht="15">
      <c r="A31" s="1" t="s">
        <v>0</v>
      </c>
      <c r="B31" s="25" t="s">
        <v>254</v>
      </c>
      <c r="C31" s="2" t="s">
        <v>1</v>
      </c>
      <c r="D31" s="53" t="s">
        <v>255</v>
      </c>
    </row>
    <row r="32" spans="1:4" ht="15">
      <c r="A32" s="21" t="s">
        <v>69</v>
      </c>
      <c r="B32" s="23">
        <f>B2/C2</f>
        <v>0.016624995806363035</v>
      </c>
      <c r="C32" s="6">
        <f aca="true" t="shared" si="0" ref="C32:C55">C2/$C2</f>
        <v>1</v>
      </c>
      <c r="D32" s="46">
        <f>C2/D2</f>
        <v>0.6721075414520687</v>
      </c>
    </row>
    <row r="33" spans="1:4" ht="15">
      <c r="A33" s="17" t="s">
        <v>68</v>
      </c>
      <c r="B33" s="23">
        <f aca="true" t="shared" si="1" ref="B33:B55">B3/C3</f>
        <v>0</v>
      </c>
      <c r="C33" s="6">
        <f t="shared" si="0"/>
        <v>1</v>
      </c>
      <c r="D33" s="46">
        <f aca="true" t="shared" si="2" ref="D33:D55">C3/D3</f>
        <v>0.6954480061495925</v>
      </c>
    </row>
    <row r="34" spans="1:4" ht="15">
      <c r="A34" s="17" t="s">
        <v>67</v>
      </c>
      <c r="B34" s="23">
        <f t="shared" si="1"/>
        <v>0</v>
      </c>
      <c r="C34" s="6">
        <f t="shared" si="0"/>
        <v>1</v>
      </c>
      <c r="D34" s="46">
        <f t="shared" si="2"/>
        <v>0.38814343969396453</v>
      </c>
    </row>
    <row r="35" spans="1:4" ht="15">
      <c r="A35" s="17" t="s">
        <v>66</v>
      </c>
      <c r="B35" s="23">
        <f t="shared" si="1"/>
        <v>0</v>
      </c>
      <c r="C35" s="6">
        <f t="shared" si="0"/>
        <v>1</v>
      </c>
      <c r="D35" s="46">
        <f t="shared" si="2"/>
        <v>0.4868005031345217</v>
      </c>
    </row>
    <row r="36" spans="1:4" ht="15">
      <c r="A36" s="17" t="s">
        <v>65</v>
      </c>
      <c r="B36" s="23">
        <f t="shared" si="1"/>
        <v>0.015415780207920081</v>
      </c>
      <c r="C36" s="6">
        <f t="shared" si="0"/>
        <v>1</v>
      </c>
      <c r="D36" s="46">
        <f t="shared" si="2"/>
        <v>0.89130369760145</v>
      </c>
    </row>
    <row r="37" spans="1:4" ht="15">
      <c r="A37" s="17" t="s">
        <v>64</v>
      </c>
      <c r="B37" s="23">
        <f t="shared" si="1"/>
        <v>0</v>
      </c>
      <c r="C37" s="6">
        <f t="shared" si="0"/>
        <v>1</v>
      </c>
      <c r="D37" s="46">
        <f t="shared" si="2"/>
        <v>0.49590077513993797</v>
      </c>
    </row>
    <row r="38" spans="1:4" ht="15">
      <c r="A38" s="17" t="s">
        <v>63</v>
      </c>
      <c r="B38" s="23">
        <f t="shared" si="1"/>
        <v>0</v>
      </c>
      <c r="C38" s="6">
        <f t="shared" si="0"/>
        <v>1</v>
      </c>
      <c r="D38" s="46">
        <f t="shared" si="2"/>
        <v>0.9398014389238855</v>
      </c>
    </row>
    <row r="39" spans="1:4" ht="15">
      <c r="A39" s="17" t="s">
        <v>62</v>
      </c>
      <c r="B39" s="23">
        <f t="shared" si="1"/>
        <v>0</v>
      </c>
      <c r="C39" s="6">
        <f t="shared" si="0"/>
        <v>1</v>
      </c>
      <c r="D39" s="46">
        <f t="shared" si="2"/>
        <v>0.5270801108133376</v>
      </c>
    </row>
    <row r="40" spans="1:4" ht="15">
      <c r="A40" s="17" t="s">
        <v>61</v>
      </c>
      <c r="B40" s="23">
        <f t="shared" si="1"/>
        <v>0</v>
      </c>
      <c r="C40" s="6">
        <f t="shared" si="0"/>
        <v>1</v>
      </c>
      <c r="D40" s="46">
        <f t="shared" si="2"/>
        <v>0.20433329416762322</v>
      </c>
    </row>
    <row r="41" spans="1:4" ht="15">
      <c r="A41" s="17" t="s">
        <v>60</v>
      </c>
      <c r="B41" s="23">
        <f t="shared" si="1"/>
        <v>0</v>
      </c>
      <c r="C41" s="6">
        <f t="shared" si="0"/>
        <v>1</v>
      </c>
      <c r="D41" s="46">
        <f t="shared" si="2"/>
        <v>0.7124917334870184</v>
      </c>
    </row>
    <row r="42" spans="1:4" ht="15">
      <c r="A42" s="17" t="s">
        <v>59</v>
      </c>
      <c r="B42" s="23">
        <f t="shared" si="1"/>
        <v>0.017467319279137177</v>
      </c>
      <c r="C42" s="6">
        <f t="shared" si="0"/>
        <v>1</v>
      </c>
      <c r="D42" s="46">
        <f t="shared" si="2"/>
        <v>0.835404675805747</v>
      </c>
    </row>
    <row r="43" spans="1:4" ht="15">
      <c r="A43" s="17" t="s">
        <v>58</v>
      </c>
      <c r="B43" s="23">
        <f t="shared" si="1"/>
        <v>0</v>
      </c>
      <c r="C43" s="6">
        <f t="shared" si="0"/>
        <v>1</v>
      </c>
      <c r="D43" s="46">
        <f t="shared" si="2"/>
        <v>0.17613630426531743</v>
      </c>
    </row>
    <row r="44" spans="1:4" ht="15">
      <c r="A44" s="17" t="s">
        <v>57</v>
      </c>
      <c r="B44" s="23">
        <f t="shared" si="1"/>
        <v>0</v>
      </c>
      <c r="C44" s="6">
        <f t="shared" si="0"/>
        <v>1</v>
      </c>
      <c r="D44" s="46">
        <f t="shared" si="2"/>
        <v>0.3339654440677067</v>
      </c>
    </row>
    <row r="45" spans="1:4" ht="15">
      <c r="A45" s="17" t="s">
        <v>56</v>
      </c>
      <c r="B45" s="23">
        <f t="shared" si="1"/>
        <v>0</v>
      </c>
      <c r="C45" s="6">
        <f t="shared" si="0"/>
        <v>1</v>
      </c>
      <c r="D45" s="46">
        <f t="shared" si="2"/>
        <v>0.2064981541027258</v>
      </c>
    </row>
    <row r="46" spans="1:4" ht="15">
      <c r="A46" s="17" t="s">
        <v>55</v>
      </c>
      <c r="B46" s="23">
        <f t="shared" si="1"/>
        <v>0.16772038395292974</v>
      </c>
      <c r="C46" s="6">
        <f t="shared" si="0"/>
        <v>1</v>
      </c>
      <c r="D46" s="46">
        <f t="shared" si="2"/>
        <v>0.3147746455612712</v>
      </c>
    </row>
    <row r="47" spans="1:4" ht="15">
      <c r="A47" s="17" t="s">
        <v>54</v>
      </c>
      <c r="B47" s="23">
        <f t="shared" si="1"/>
        <v>0</v>
      </c>
      <c r="C47" s="6">
        <f t="shared" si="0"/>
        <v>1</v>
      </c>
      <c r="D47" s="46">
        <f t="shared" si="2"/>
        <v>0.30640043015239327</v>
      </c>
    </row>
    <row r="48" spans="1:4" ht="15">
      <c r="A48" s="17" t="s">
        <v>53</v>
      </c>
      <c r="B48" s="23">
        <f t="shared" si="1"/>
        <v>0</v>
      </c>
      <c r="C48" s="6">
        <f t="shared" si="0"/>
        <v>1</v>
      </c>
      <c r="D48" s="46">
        <f t="shared" si="2"/>
        <v>0.7807048248039709</v>
      </c>
    </row>
    <row r="49" spans="1:4" ht="15">
      <c r="A49" s="17" t="s">
        <v>52</v>
      </c>
      <c r="B49" s="23">
        <f t="shared" si="1"/>
        <v>0</v>
      </c>
      <c r="C49" s="6">
        <f t="shared" si="0"/>
        <v>1</v>
      </c>
      <c r="D49" s="46">
        <f t="shared" si="2"/>
        <v>0.543118611617324</v>
      </c>
    </row>
    <row r="50" spans="1:4" ht="15">
      <c r="A50" s="17" t="s">
        <v>51</v>
      </c>
      <c r="B50" s="23">
        <f t="shared" si="1"/>
        <v>0</v>
      </c>
      <c r="C50" s="6">
        <f t="shared" si="0"/>
        <v>1</v>
      </c>
      <c r="D50" s="46">
        <f t="shared" si="2"/>
        <v>0.5201839125539615</v>
      </c>
    </row>
    <row r="51" spans="1:4" ht="15">
      <c r="A51" s="17" t="s">
        <v>50</v>
      </c>
      <c r="B51" s="23">
        <f t="shared" si="1"/>
        <v>0</v>
      </c>
      <c r="C51" s="6">
        <f t="shared" si="0"/>
        <v>1</v>
      </c>
      <c r="D51" s="46">
        <f t="shared" si="2"/>
        <v>0.6331665355903521</v>
      </c>
    </row>
    <row r="52" spans="1:4" ht="15">
      <c r="A52" s="17" t="s">
        <v>49</v>
      </c>
      <c r="B52" s="23">
        <f t="shared" si="1"/>
        <v>1.638607685827391E-05</v>
      </c>
      <c r="C52" s="6">
        <f t="shared" si="0"/>
        <v>1</v>
      </c>
      <c r="D52" s="46">
        <f t="shared" si="2"/>
        <v>0.6318742085887431</v>
      </c>
    </row>
    <row r="53" spans="1:4" ht="15">
      <c r="A53" s="17" t="s">
        <v>48</v>
      </c>
      <c r="B53" s="23">
        <f t="shared" si="1"/>
        <v>0</v>
      </c>
      <c r="C53" s="6">
        <f t="shared" si="0"/>
        <v>1</v>
      </c>
      <c r="D53" s="46">
        <f t="shared" si="2"/>
        <v>0.9476074493037414</v>
      </c>
    </row>
    <row r="54" spans="1:4" ht="15">
      <c r="A54" s="17" t="s">
        <v>47</v>
      </c>
      <c r="B54" s="23">
        <f t="shared" si="1"/>
        <v>0</v>
      </c>
      <c r="C54" s="6">
        <f t="shared" si="0"/>
        <v>1</v>
      </c>
      <c r="D54" s="46">
        <f t="shared" si="2"/>
        <v>0.6239991102092624</v>
      </c>
    </row>
    <row r="55" spans="1:4" ht="15">
      <c r="A55" s="17" t="s">
        <v>46</v>
      </c>
      <c r="B55" s="23">
        <f t="shared" si="1"/>
        <v>0</v>
      </c>
      <c r="C55" s="6">
        <f t="shared" si="0"/>
        <v>1</v>
      </c>
      <c r="D55" s="46">
        <f t="shared" si="2"/>
        <v>0.8102851577928594</v>
      </c>
    </row>
    <row r="56" spans="1:4" ht="15">
      <c r="A56" s="2" t="s">
        <v>45</v>
      </c>
      <c r="B56" s="47">
        <f>B27/C27</f>
        <v>0.020538190188838363</v>
      </c>
      <c r="C56" s="48">
        <f>C27/$C27</f>
        <v>1</v>
      </c>
      <c r="D56" s="47">
        <f>C27/D27</f>
        <v>0.6748529842787274</v>
      </c>
    </row>
    <row r="57" spans="1:3" ht="15">
      <c r="A57" s="1" t="s">
        <v>18</v>
      </c>
      <c r="B57" s="47">
        <f>B28/C28</f>
        <v>0.028672544888159374</v>
      </c>
      <c r="C57" s="48">
        <f>C28/$C28</f>
        <v>1</v>
      </c>
    </row>
    <row r="58" spans="1:3" ht="15">
      <c r="A58" s="1" t="s">
        <v>19</v>
      </c>
      <c r="B58" s="47">
        <f>B29/C29</f>
        <v>0.015292922930039496</v>
      </c>
      <c r="C58" s="48">
        <f>C29/$C29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2"/>
  <sheetViews>
    <sheetView zoomScale="53" zoomScaleNormal="53" zoomScalePageLayoutView="0" workbookViewId="0" topLeftCell="A1">
      <pane xSplit="1" ySplit="1" topLeftCell="B9" activePane="bottomRight" state="frozen"/>
      <selection pane="topLeft" activeCell="B70" sqref="B70:C72"/>
      <selection pane="topRight" activeCell="B70" sqref="B70:C72"/>
      <selection pane="bottomLeft" activeCell="B70" sqref="B70:C72"/>
      <selection pane="bottomRight" activeCell="B31" sqref="B31"/>
    </sheetView>
  </sheetViews>
  <sheetFormatPr defaultColWidth="9.140625" defaultRowHeight="15"/>
  <cols>
    <col min="1" max="1" width="80.140625" style="0" customWidth="1"/>
    <col min="2" max="2" width="61.421875" style="8" customWidth="1"/>
    <col min="3" max="3" width="33.7109375" style="0" customWidth="1"/>
    <col min="4" max="4" width="56.7109375" style="0" customWidth="1"/>
    <col min="6" max="6" width="15.00390625" style="0" customWidth="1"/>
    <col min="8" max="8" width="11.140625" style="0" bestFit="1" customWidth="1"/>
  </cols>
  <sheetData>
    <row r="1" spans="1:4" ht="15">
      <c r="A1" s="1" t="s">
        <v>0</v>
      </c>
      <c r="B1" s="25" t="s">
        <v>261</v>
      </c>
      <c r="C1" s="2" t="s">
        <v>1</v>
      </c>
      <c r="D1" s="20" t="s">
        <v>20</v>
      </c>
    </row>
    <row r="2" spans="1:4" ht="15">
      <c r="A2" s="3" t="s">
        <v>97</v>
      </c>
      <c r="C2" s="22">
        <v>172.896415</v>
      </c>
      <c r="D2" s="65">
        <v>313.8432</v>
      </c>
    </row>
    <row r="3" spans="1:4" ht="15">
      <c r="A3" s="3" t="s">
        <v>96</v>
      </c>
      <c r="C3" s="22">
        <v>31.554024000000002</v>
      </c>
      <c r="D3" s="65">
        <v>71.550103</v>
      </c>
    </row>
    <row r="4" spans="1:4" ht="15">
      <c r="A4" s="3" t="s">
        <v>95</v>
      </c>
      <c r="C4" s="22">
        <v>3.532483</v>
      </c>
      <c r="D4" s="65">
        <v>9.100864</v>
      </c>
    </row>
    <row r="5" spans="1:4" ht="15">
      <c r="A5" s="3" t="s">
        <v>94</v>
      </c>
      <c r="C5" s="22">
        <v>27.562777</v>
      </c>
      <c r="D5" s="65">
        <v>30.270494</v>
      </c>
    </row>
    <row r="6" spans="1:4" ht="15">
      <c r="A6" s="3" t="s">
        <v>93</v>
      </c>
      <c r="C6" s="22">
        <v>49.32183599999998</v>
      </c>
      <c r="D6" s="65">
        <v>90.891786</v>
      </c>
    </row>
    <row r="7" spans="1:4" ht="15">
      <c r="A7" s="3" t="s">
        <v>92</v>
      </c>
      <c r="C7" s="22">
        <v>12.229985</v>
      </c>
      <c r="D7" s="65">
        <v>22.011703</v>
      </c>
    </row>
    <row r="8" spans="1:4" ht="15">
      <c r="A8" s="3" t="s">
        <v>91</v>
      </c>
      <c r="C8" s="22">
        <v>108.17101000000001</v>
      </c>
      <c r="D8" s="65">
        <v>229.407473</v>
      </c>
    </row>
    <row r="9" spans="1:4" ht="15">
      <c r="A9" s="3" t="s">
        <v>90</v>
      </c>
      <c r="B9" s="8">
        <v>1.764706</v>
      </c>
      <c r="C9" s="22">
        <v>133.10297900000003</v>
      </c>
      <c r="D9" s="65">
        <v>229.366712</v>
      </c>
    </row>
    <row r="10" spans="1:4" ht="15">
      <c r="A10" s="3" t="s">
        <v>89</v>
      </c>
      <c r="B10" s="8">
        <v>1.3620079999999999</v>
      </c>
      <c r="C10" s="22">
        <v>123.728759</v>
      </c>
      <c r="D10" s="65">
        <v>159.963824</v>
      </c>
    </row>
    <row r="11" spans="1:4" ht="15">
      <c r="A11" s="3" t="s">
        <v>88</v>
      </c>
      <c r="B11" s="8">
        <v>0.26272</v>
      </c>
      <c r="C11" s="22">
        <v>139.61224599999997</v>
      </c>
      <c r="D11" s="65">
        <v>115.327113</v>
      </c>
    </row>
    <row r="12" spans="1:4" ht="15">
      <c r="A12" s="3" t="s">
        <v>87</v>
      </c>
      <c r="C12" s="22">
        <v>29.39556</v>
      </c>
      <c r="D12" s="65">
        <v>48.055663</v>
      </c>
    </row>
    <row r="13" spans="1:4" ht="15">
      <c r="A13" s="3" t="s">
        <v>86</v>
      </c>
      <c r="C13" s="22">
        <v>2.3081389999999997</v>
      </c>
      <c r="D13" s="65">
        <v>3.661253</v>
      </c>
    </row>
    <row r="14" spans="1:4" ht="15">
      <c r="A14" s="3" t="s">
        <v>85</v>
      </c>
      <c r="C14" s="22">
        <v>2.563924</v>
      </c>
      <c r="D14" s="65">
        <v>10.792293</v>
      </c>
    </row>
    <row r="15" spans="1:4" ht="15">
      <c r="A15" s="3" t="s">
        <v>84</v>
      </c>
      <c r="C15" s="22">
        <v>5.296737</v>
      </c>
      <c r="D15" s="65">
        <v>20.06014</v>
      </c>
    </row>
    <row r="16" spans="1:4" ht="15">
      <c r="A16" s="3" t="s">
        <v>83</v>
      </c>
      <c r="B16" s="8">
        <v>5.89394</v>
      </c>
      <c r="C16" s="22">
        <v>310.588437</v>
      </c>
      <c r="D16" s="65">
        <v>464.103581</v>
      </c>
    </row>
    <row r="17" spans="1:4" ht="15">
      <c r="A17" s="3" t="s">
        <v>82</v>
      </c>
      <c r="C17" s="22">
        <v>2.7947900000000003</v>
      </c>
      <c r="D17" s="65">
        <v>5.934238</v>
      </c>
    </row>
    <row r="18" spans="1:4" ht="15">
      <c r="A18" s="3" t="s">
        <v>81</v>
      </c>
      <c r="C18" s="22">
        <v>3.1828110000000005</v>
      </c>
      <c r="D18" s="65">
        <v>14.503757</v>
      </c>
    </row>
    <row r="19" spans="1:4" ht="15">
      <c r="A19" s="3" t="s">
        <v>80</v>
      </c>
      <c r="C19" s="22">
        <v>22.266421</v>
      </c>
      <c r="D19" s="65">
        <v>92.266198</v>
      </c>
    </row>
    <row r="20" spans="1:4" ht="15">
      <c r="A20" s="3" t="s">
        <v>79</v>
      </c>
      <c r="B20" s="8">
        <v>2.947896</v>
      </c>
      <c r="C20" s="22">
        <v>30.529963</v>
      </c>
      <c r="D20" s="65">
        <v>55.456902</v>
      </c>
    </row>
    <row r="21" spans="1:4" ht="15">
      <c r="A21" s="3" t="s">
        <v>78</v>
      </c>
      <c r="B21" s="8">
        <v>18.116404</v>
      </c>
      <c r="C21" s="22">
        <v>2019.7768570000003</v>
      </c>
      <c r="D21" s="65">
        <v>2223.143026</v>
      </c>
    </row>
    <row r="22" spans="1:4" ht="15">
      <c r="A22" s="3" t="s">
        <v>77</v>
      </c>
      <c r="C22" s="22">
        <v>18.441002</v>
      </c>
      <c r="D22" s="65">
        <v>46.552537</v>
      </c>
    </row>
    <row r="23" spans="1:4" ht="15">
      <c r="A23" s="3" t="s">
        <v>76</v>
      </c>
      <c r="B23" s="8">
        <v>1.517108</v>
      </c>
      <c r="C23" s="22">
        <v>175.86310999999998</v>
      </c>
      <c r="D23" s="65">
        <v>293.774854</v>
      </c>
    </row>
    <row r="24" spans="1:4" ht="15">
      <c r="A24" s="3" t="s">
        <v>75</v>
      </c>
      <c r="C24" s="22">
        <v>120.11124700000002</v>
      </c>
      <c r="D24" s="65">
        <v>125.772687</v>
      </c>
    </row>
    <row r="25" spans="1:4" ht="15">
      <c r="A25" s="3" t="s">
        <v>74</v>
      </c>
      <c r="C25" s="22">
        <v>45.28168000000001</v>
      </c>
      <c r="D25" s="65">
        <v>71.46595</v>
      </c>
    </row>
    <row r="26" spans="1:4" ht="15">
      <c r="A26" s="3" t="s">
        <v>73</v>
      </c>
      <c r="C26" s="22">
        <v>195.426872</v>
      </c>
      <c r="D26" s="65">
        <v>262.967857</v>
      </c>
    </row>
    <row r="27" spans="1:4" ht="15">
      <c r="A27" s="3" t="s">
        <v>72</v>
      </c>
      <c r="C27" s="22">
        <v>48.64865499999999</v>
      </c>
      <c r="D27" s="65">
        <v>61.968685</v>
      </c>
    </row>
    <row r="28" spans="1:4" ht="15">
      <c r="A28" s="3" t="s">
        <v>71</v>
      </c>
      <c r="C28" s="22">
        <v>123.56718000000001</v>
      </c>
      <c r="D28" s="65">
        <v>148.13567</v>
      </c>
    </row>
    <row r="29" spans="1:4" ht="15">
      <c r="A29" s="24" t="s">
        <v>44</v>
      </c>
      <c r="B29" s="8">
        <v>55.533962</v>
      </c>
      <c r="C29" s="4"/>
      <c r="D29" s="71"/>
    </row>
    <row r="30" spans="1:4" s="50" customFormat="1" ht="15">
      <c r="A30" s="2" t="s">
        <v>45</v>
      </c>
      <c r="B30" s="51">
        <v>87.736725</v>
      </c>
      <c r="C30" s="25">
        <v>7755.520659000002</v>
      </c>
      <c r="D30" s="52">
        <v>5220.348563</v>
      </c>
    </row>
    <row r="31" spans="1:3" ht="15">
      <c r="A31" s="1" t="s">
        <v>18</v>
      </c>
      <c r="B31" s="25">
        <f>SUM(B2:B28)</f>
        <v>31.864781999999998</v>
      </c>
      <c r="C31" s="25">
        <f>SUM(C2:C28)</f>
        <v>3957.7558989999998</v>
      </c>
    </row>
    <row r="32" spans="1:3" ht="15">
      <c r="A32" s="1" t="s">
        <v>19</v>
      </c>
      <c r="B32" s="52">
        <f>B30-B31</f>
        <v>55.87194300000001</v>
      </c>
      <c r="C32" s="25">
        <f>C30-C31</f>
        <v>3797.764760000002</v>
      </c>
    </row>
    <row r="34" spans="1:4" ht="15">
      <c r="A34" s="1" t="s">
        <v>0</v>
      </c>
      <c r="B34" s="25" t="s">
        <v>254</v>
      </c>
      <c r="C34" s="2" t="s">
        <v>1</v>
      </c>
      <c r="D34" s="53" t="s">
        <v>255</v>
      </c>
    </row>
    <row r="35" spans="1:4" ht="15">
      <c r="A35" s="3" t="s">
        <v>97</v>
      </c>
      <c r="B35" s="23">
        <f>B5/C5</f>
        <v>0</v>
      </c>
      <c r="C35" s="6">
        <f aca="true" t="shared" si="0" ref="C35:C61">C2/$C2</f>
        <v>1</v>
      </c>
      <c r="D35" s="75">
        <f>C2/D2</f>
        <v>0.5509006248980381</v>
      </c>
    </row>
    <row r="36" spans="1:4" ht="15">
      <c r="A36" s="3" t="s">
        <v>96</v>
      </c>
      <c r="B36" s="23">
        <f aca="true" t="shared" si="1" ref="B36:B61">B6/C6</f>
        <v>0</v>
      </c>
      <c r="C36" s="6">
        <f t="shared" si="0"/>
        <v>1</v>
      </c>
      <c r="D36" s="75">
        <f aca="true" t="shared" si="2" ref="D36:D61">C3/D3</f>
        <v>0.4410059898865555</v>
      </c>
    </row>
    <row r="37" spans="1:4" ht="15">
      <c r="A37" s="3" t="s">
        <v>95</v>
      </c>
      <c r="B37" s="23">
        <f t="shared" si="1"/>
        <v>0</v>
      </c>
      <c r="C37" s="6">
        <f t="shared" si="0"/>
        <v>1</v>
      </c>
      <c r="D37" s="75">
        <f t="shared" si="2"/>
        <v>0.3881480923129936</v>
      </c>
    </row>
    <row r="38" spans="1:4" ht="15">
      <c r="A38" s="3" t="s">
        <v>94</v>
      </c>
      <c r="B38" s="23">
        <f t="shared" si="1"/>
        <v>0</v>
      </c>
      <c r="C38" s="6">
        <f t="shared" si="0"/>
        <v>1</v>
      </c>
      <c r="D38" s="75">
        <f t="shared" si="2"/>
        <v>0.9105492959579715</v>
      </c>
    </row>
    <row r="39" spans="1:4" ht="15">
      <c r="A39" s="3" t="s">
        <v>93</v>
      </c>
      <c r="B39" s="23">
        <f t="shared" si="1"/>
        <v>0.013258200629754498</v>
      </c>
      <c r="C39" s="6">
        <f t="shared" si="0"/>
        <v>1</v>
      </c>
      <c r="D39" s="75">
        <f t="shared" si="2"/>
        <v>0.5426434903589636</v>
      </c>
    </row>
    <row r="40" spans="1:4" ht="15">
      <c r="A40" s="3" t="s">
        <v>92</v>
      </c>
      <c r="B40" s="23">
        <f t="shared" si="1"/>
        <v>0.011008014717095805</v>
      </c>
      <c r="C40" s="6">
        <f t="shared" si="0"/>
        <v>1</v>
      </c>
      <c r="D40" s="75">
        <f t="shared" si="2"/>
        <v>0.5556128483107372</v>
      </c>
    </row>
    <row r="41" spans="1:4" ht="15">
      <c r="A41" s="3" t="s">
        <v>91</v>
      </c>
      <c r="B41" s="23">
        <f t="shared" si="1"/>
        <v>0.001881783350151104</v>
      </c>
      <c r="C41" s="6">
        <f t="shared" si="0"/>
        <v>1</v>
      </c>
      <c r="D41" s="75">
        <f t="shared" si="2"/>
        <v>0.4715234799696347</v>
      </c>
    </row>
    <row r="42" spans="1:4" ht="15">
      <c r="A42" s="3" t="s">
        <v>90</v>
      </c>
      <c r="B42" s="23">
        <f t="shared" si="1"/>
        <v>0</v>
      </c>
      <c r="C42" s="6">
        <f t="shared" si="0"/>
        <v>1</v>
      </c>
      <c r="D42" s="75">
        <f t="shared" si="2"/>
        <v>0.5803064352250035</v>
      </c>
    </row>
    <row r="43" spans="1:4" ht="15">
      <c r="A43" s="3" t="s">
        <v>89</v>
      </c>
      <c r="B43" s="23">
        <f t="shared" si="1"/>
        <v>0</v>
      </c>
      <c r="C43" s="6">
        <f t="shared" si="0"/>
        <v>1</v>
      </c>
      <c r="D43" s="75">
        <f t="shared" si="2"/>
        <v>0.7734796274937764</v>
      </c>
    </row>
    <row r="44" spans="1:4" ht="15">
      <c r="A44" s="3" t="s">
        <v>88</v>
      </c>
      <c r="B44" s="23">
        <f t="shared" si="1"/>
        <v>0</v>
      </c>
      <c r="C44" s="6">
        <f t="shared" si="0"/>
        <v>1</v>
      </c>
      <c r="D44" s="75">
        <f t="shared" si="2"/>
        <v>1.2105760941054682</v>
      </c>
    </row>
    <row r="45" spans="1:4" ht="15">
      <c r="A45" s="3" t="s">
        <v>87</v>
      </c>
      <c r="B45" s="23">
        <f t="shared" si="1"/>
        <v>0</v>
      </c>
      <c r="C45" s="6">
        <f t="shared" si="0"/>
        <v>1</v>
      </c>
      <c r="D45" s="75">
        <f t="shared" si="2"/>
        <v>0.611698146792814</v>
      </c>
    </row>
    <row r="46" spans="1:4" ht="15">
      <c r="A46" s="3" t="s">
        <v>86</v>
      </c>
      <c r="B46" s="23">
        <f t="shared" si="1"/>
        <v>0.018976688433510483</v>
      </c>
      <c r="C46" s="6">
        <f t="shared" si="0"/>
        <v>1</v>
      </c>
      <c r="D46" s="75">
        <f t="shared" si="2"/>
        <v>0.6304232458122943</v>
      </c>
    </row>
    <row r="47" spans="1:4" ht="15">
      <c r="A47" s="3" t="s">
        <v>85</v>
      </c>
      <c r="B47" s="23">
        <f>B17/C17</f>
        <v>0</v>
      </c>
      <c r="C47" s="6">
        <f t="shared" si="0"/>
        <v>1</v>
      </c>
      <c r="D47" s="75">
        <f t="shared" si="2"/>
        <v>0.23756990289274021</v>
      </c>
    </row>
    <row r="48" spans="1:4" ht="15">
      <c r="A48" s="3" t="s">
        <v>84</v>
      </c>
      <c r="B48" s="23">
        <f t="shared" si="1"/>
        <v>0</v>
      </c>
      <c r="C48" s="6">
        <f t="shared" si="0"/>
        <v>1</v>
      </c>
      <c r="D48" s="75">
        <f t="shared" si="2"/>
        <v>0.2640428730806465</v>
      </c>
    </row>
    <row r="49" spans="1:4" ht="15">
      <c r="A49" s="3" t="s">
        <v>83</v>
      </c>
      <c r="B49" s="23">
        <f t="shared" si="1"/>
        <v>0</v>
      </c>
      <c r="C49" s="6">
        <f t="shared" si="0"/>
        <v>1</v>
      </c>
      <c r="D49" s="75">
        <f t="shared" si="2"/>
        <v>0.6692222376969765</v>
      </c>
    </row>
    <row r="50" spans="1:4" ht="15">
      <c r="A50" s="3" t="s">
        <v>82</v>
      </c>
      <c r="B50" s="23">
        <f t="shared" si="1"/>
        <v>0.09655747044305295</v>
      </c>
      <c r="C50" s="6">
        <f t="shared" si="0"/>
        <v>1</v>
      </c>
      <c r="D50" s="75">
        <f t="shared" si="2"/>
        <v>0.47096021426845375</v>
      </c>
    </row>
    <row r="51" spans="1:4" ht="15">
      <c r="A51" s="3" t="s">
        <v>81</v>
      </c>
      <c r="B51" s="23">
        <f t="shared" si="1"/>
        <v>0.008969507664776652</v>
      </c>
      <c r="C51" s="6">
        <f t="shared" si="0"/>
        <v>1</v>
      </c>
      <c r="D51" s="75">
        <f t="shared" si="2"/>
        <v>0.219447347332143</v>
      </c>
    </row>
    <row r="52" spans="1:4" ht="15">
      <c r="A52" s="3" t="s">
        <v>80</v>
      </c>
      <c r="B52" s="23">
        <f t="shared" si="1"/>
        <v>0</v>
      </c>
      <c r="C52" s="6">
        <f t="shared" si="0"/>
        <v>1</v>
      </c>
      <c r="D52" s="75">
        <f t="shared" si="2"/>
        <v>0.24132804301744396</v>
      </c>
    </row>
    <row r="53" spans="1:4" ht="15">
      <c r="A53" s="3" t="s">
        <v>79</v>
      </c>
      <c r="B53" s="23">
        <f t="shared" si="1"/>
        <v>0.008626641482685028</v>
      </c>
      <c r="C53" s="6">
        <f t="shared" si="0"/>
        <v>1</v>
      </c>
      <c r="D53" s="75">
        <f t="shared" si="2"/>
        <v>0.5505169221317123</v>
      </c>
    </row>
    <row r="54" spans="1:4" ht="15">
      <c r="A54" s="3" t="s">
        <v>78</v>
      </c>
      <c r="B54" s="23">
        <f t="shared" si="1"/>
        <v>0</v>
      </c>
      <c r="C54" s="6">
        <f t="shared" si="0"/>
        <v>1</v>
      </c>
      <c r="D54" s="75">
        <f t="shared" si="2"/>
        <v>0.9085231284620012</v>
      </c>
    </row>
    <row r="55" spans="1:4" ht="15">
      <c r="A55" s="3" t="s">
        <v>77</v>
      </c>
      <c r="B55" s="23">
        <f t="shared" si="1"/>
        <v>0</v>
      </c>
      <c r="C55" s="6">
        <f t="shared" si="0"/>
        <v>1</v>
      </c>
      <c r="D55" s="75">
        <f t="shared" si="2"/>
        <v>0.396133125891721</v>
      </c>
    </row>
    <row r="56" spans="1:4" ht="15">
      <c r="A56" s="3" t="s">
        <v>76</v>
      </c>
      <c r="B56" s="23">
        <f t="shared" si="1"/>
        <v>0</v>
      </c>
      <c r="C56" s="6">
        <f t="shared" si="0"/>
        <v>1</v>
      </c>
      <c r="D56" s="75">
        <f t="shared" si="2"/>
        <v>0.5986322777646584</v>
      </c>
    </row>
    <row r="57" spans="1:4" ht="15">
      <c r="A57" s="3" t="s">
        <v>75</v>
      </c>
      <c r="B57" s="23">
        <f t="shared" si="1"/>
        <v>0</v>
      </c>
      <c r="C57" s="6">
        <f t="shared" si="0"/>
        <v>1</v>
      </c>
      <c r="D57" s="75">
        <f t="shared" si="2"/>
        <v>0.9549867293524549</v>
      </c>
    </row>
    <row r="58" spans="1:4" ht="15">
      <c r="A58" s="3" t="s">
        <v>74</v>
      </c>
      <c r="B58" s="23">
        <f t="shared" si="1"/>
        <v>0</v>
      </c>
      <c r="C58" s="6">
        <f t="shared" si="0"/>
        <v>1</v>
      </c>
      <c r="D58" s="75">
        <f t="shared" si="2"/>
        <v>0.6336119508661118</v>
      </c>
    </row>
    <row r="59" spans="1:4" ht="15">
      <c r="A59" s="3" t="s">
        <v>73</v>
      </c>
      <c r="B59" s="23">
        <f>B26/C26</f>
        <v>0</v>
      </c>
      <c r="C59" s="6">
        <f t="shared" si="0"/>
        <v>1</v>
      </c>
      <c r="D59" s="75">
        <f>C26/D26</f>
        <v>0.7431587808087131</v>
      </c>
    </row>
    <row r="60" spans="1:4" ht="15">
      <c r="A60" s="3" t="s">
        <v>72</v>
      </c>
      <c r="B60" s="23">
        <f t="shared" si="1"/>
        <v>0.011312809140439167</v>
      </c>
      <c r="C60" s="6">
        <f t="shared" si="0"/>
        <v>1</v>
      </c>
      <c r="D60" s="75">
        <f t="shared" si="2"/>
        <v>0.7850522404985678</v>
      </c>
    </row>
    <row r="61" spans="1:4" ht="15">
      <c r="A61" s="3" t="s">
        <v>71</v>
      </c>
      <c r="B61" s="23">
        <f t="shared" si="1"/>
        <v>0.008051224687215102</v>
      </c>
      <c r="C61" s="6">
        <f t="shared" si="0"/>
        <v>1</v>
      </c>
      <c r="D61" s="75">
        <f t="shared" si="2"/>
        <v>0.8341487232615885</v>
      </c>
    </row>
    <row r="62" spans="1:4" ht="15">
      <c r="A62" s="2" t="s">
        <v>45</v>
      </c>
      <c r="B62" s="47">
        <f>B30/C30</f>
        <v>0.011312809140439167</v>
      </c>
      <c r="C62" s="48">
        <f>C30/$C30</f>
        <v>1</v>
      </c>
      <c r="D62" s="76">
        <f>C30/D30</f>
        <v>1.4856327245978196</v>
      </c>
    </row>
    <row r="63" spans="1:3" ht="15">
      <c r="A63" s="1" t="s">
        <v>18</v>
      </c>
      <c r="B63" s="47">
        <f>B31/C31</f>
        <v>0.008051224687215102</v>
      </c>
      <c r="C63" s="48">
        <f>C31/$C31</f>
        <v>1</v>
      </c>
    </row>
    <row r="64" spans="1:3" ht="15">
      <c r="A64" s="1" t="s">
        <v>19</v>
      </c>
      <c r="B64" s="47">
        <f>B32/C32</f>
        <v>0.014711796683267971</v>
      </c>
      <c r="C64" s="48">
        <f>C32/$C32</f>
        <v>1</v>
      </c>
    </row>
    <row r="70" spans="2:3" ht="15">
      <c r="B70" s="49"/>
      <c r="C70" s="50"/>
    </row>
    <row r="71" spans="2:3" ht="15">
      <c r="B71" s="49"/>
      <c r="C71" s="50"/>
    </row>
    <row r="72" spans="2:3" ht="15">
      <c r="B72" s="49"/>
      <c r="C72" s="5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2"/>
  <sheetViews>
    <sheetView zoomScale="57" zoomScaleNormal="57" zoomScalePageLayoutView="0" workbookViewId="0" topLeftCell="A1">
      <pane xSplit="1" ySplit="1" topLeftCell="B11" activePane="bottomRight" state="frozen"/>
      <selection pane="topLeft" activeCell="C67" sqref="C67"/>
      <selection pane="topRight" activeCell="C67" sqref="C67"/>
      <selection pane="bottomLeft" activeCell="C67" sqref="C67"/>
      <selection pane="bottomRight" activeCell="B35" sqref="B35"/>
    </sheetView>
  </sheetViews>
  <sheetFormatPr defaultColWidth="9.140625" defaultRowHeight="15"/>
  <cols>
    <col min="1" max="1" width="42.8515625" style="0" customWidth="1"/>
    <col min="2" max="2" width="37.57421875" style="0" customWidth="1"/>
    <col min="3" max="3" width="22.57421875" style="0" customWidth="1"/>
    <col min="4" max="4" width="52.140625" style="0" customWidth="1"/>
    <col min="7" max="7" width="36.7109375" style="0" customWidth="1"/>
  </cols>
  <sheetData>
    <row r="1" spans="1:4" ht="15">
      <c r="A1" s="2" t="s">
        <v>98</v>
      </c>
      <c r="B1" s="2" t="s">
        <v>261</v>
      </c>
      <c r="C1" s="2" t="s">
        <v>1</v>
      </c>
      <c r="D1" s="20" t="s">
        <v>20</v>
      </c>
    </row>
    <row r="2" spans="1:7" ht="15">
      <c r="A2" s="3" t="s">
        <v>99</v>
      </c>
      <c r="B2">
        <v>0.9496319999999999</v>
      </c>
      <c r="C2" s="22">
        <v>130.06390900000002</v>
      </c>
      <c r="D2" s="65">
        <v>136.020262</v>
      </c>
      <c r="G2" s="8"/>
    </row>
    <row r="3" spans="1:4" ht="15">
      <c r="A3" s="3" t="s">
        <v>100</v>
      </c>
      <c r="C3" s="22">
        <v>65.01106699999998</v>
      </c>
      <c r="D3" s="65">
        <v>209.90541</v>
      </c>
    </row>
    <row r="4" spans="1:4" ht="15">
      <c r="A4" s="3" t="s">
        <v>101</v>
      </c>
      <c r="C4" s="22">
        <v>0.930358</v>
      </c>
      <c r="D4" s="65">
        <v>1.809217</v>
      </c>
    </row>
    <row r="5" spans="1:4" ht="15">
      <c r="A5" s="3" t="s">
        <v>102</v>
      </c>
      <c r="C5" s="22">
        <v>55.560143999999994</v>
      </c>
      <c r="D5" s="65">
        <v>119.002325</v>
      </c>
    </row>
    <row r="6" spans="1:4" ht="15">
      <c r="A6" s="3" t="s">
        <v>103</v>
      </c>
      <c r="B6">
        <v>1.31944</v>
      </c>
      <c r="C6" s="22">
        <v>2.90121</v>
      </c>
      <c r="D6" s="65">
        <v>7.629331</v>
      </c>
    </row>
    <row r="7" spans="1:4" ht="15">
      <c r="A7" s="3" t="s">
        <v>104</v>
      </c>
      <c r="C7" s="22">
        <v>145.43123300000005</v>
      </c>
      <c r="D7" s="65">
        <v>165.478646</v>
      </c>
    </row>
    <row r="8" spans="1:4" ht="15">
      <c r="A8" s="3" t="s">
        <v>105</v>
      </c>
      <c r="C8" s="22">
        <v>45.80326800000001</v>
      </c>
      <c r="D8" s="65">
        <v>61.418627</v>
      </c>
    </row>
    <row r="9" spans="1:4" ht="15">
      <c r="A9" s="3" t="s">
        <v>106</v>
      </c>
      <c r="C9" s="22">
        <v>20.544506</v>
      </c>
      <c r="D9" s="65">
        <v>64.197916</v>
      </c>
    </row>
    <row r="10" spans="1:4" ht="15">
      <c r="A10" s="3" t="s">
        <v>107</v>
      </c>
      <c r="B10" s="8">
        <v>7.9705900000000005</v>
      </c>
      <c r="C10" s="22">
        <v>118.81135499999999</v>
      </c>
      <c r="D10" s="65">
        <v>162.602463</v>
      </c>
    </row>
    <row r="11" spans="1:4" ht="15">
      <c r="A11" s="3" t="s">
        <v>108</v>
      </c>
      <c r="B11" s="8">
        <v>0.757576</v>
      </c>
      <c r="C11" s="22">
        <v>151.50818000000004</v>
      </c>
      <c r="D11" s="65">
        <v>208.798739</v>
      </c>
    </row>
    <row r="12" spans="1:4" ht="15">
      <c r="A12" s="3" t="s">
        <v>109</v>
      </c>
      <c r="B12" s="8">
        <v>0.28148</v>
      </c>
      <c r="C12" s="22">
        <v>74.94136700000001</v>
      </c>
      <c r="D12" s="65">
        <v>125.542804</v>
      </c>
    </row>
    <row r="13" spans="1:4" ht="15">
      <c r="A13" s="3" t="s">
        <v>110</v>
      </c>
      <c r="B13" s="8">
        <v>0.003692</v>
      </c>
      <c r="C13" s="22">
        <v>82.13054000000001</v>
      </c>
      <c r="D13" s="65">
        <v>85.461521</v>
      </c>
    </row>
    <row r="14" spans="1:4" ht="15">
      <c r="A14" s="3" t="s">
        <v>111</v>
      </c>
      <c r="B14" s="8"/>
      <c r="C14" s="22">
        <v>6.590542999999999</v>
      </c>
      <c r="D14" s="65">
        <v>27.64076</v>
      </c>
    </row>
    <row r="15" spans="1:4" ht="15">
      <c r="A15" s="3" t="s">
        <v>112</v>
      </c>
      <c r="B15" s="8"/>
      <c r="C15" s="22">
        <v>23.399397</v>
      </c>
      <c r="D15" s="65">
        <v>36.044512</v>
      </c>
    </row>
    <row r="16" spans="1:4" ht="15">
      <c r="A16" s="3" t="s">
        <v>113</v>
      </c>
      <c r="B16" s="8"/>
      <c r="C16" s="22">
        <v>15.422991999999999</v>
      </c>
      <c r="D16" s="65">
        <v>35.797594</v>
      </c>
    </row>
    <row r="17" spans="1:4" ht="15">
      <c r="A17" s="3" t="s">
        <v>114</v>
      </c>
      <c r="B17" s="8">
        <v>8.261125</v>
      </c>
      <c r="C17" s="22">
        <v>17.529991999999993</v>
      </c>
      <c r="D17" s="65">
        <v>37.363304</v>
      </c>
    </row>
    <row r="18" spans="1:4" ht="15">
      <c r="A18" s="3" t="s">
        <v>115</v>
      </c>
      <c r="B18" s="8">
        <v>2.395845</v>
      </c>
      <c r="C18" s="22">
        <v>12.131905999999997</v>
      </c>
      <c r="D18" s="65">
        <v>40.448236</v>
      </c>
    </row>
    <row r="19" spans="1:4" ht="15">
      <c r="A19" s="3" t="s">
        <v>116</v>
      </c>
      <c r="B19" s="8"/>
      <c r="C19" s="22">
        <v>18.993763</v>
      </c>
      <c r="D19" s="65">
        <v>32.668877</v>
      </c>
    </row>
    <row r="20" spans="1:7" ht="15">
      <c r="A20" s="3" t="s">
        <v>117</v>
      </c>
      <c r="B20" s="8"/>
      <c r="C20" s="22">
        <v>46.115017</v>
      </c>
      <c r="D20" s="65">
        <v>83.249327</v>
      </c>
      <c r="G20" s="77"/>
    </row>
    <row r="21" spans="1:4" ht="15">
      <c r="A21" s="3" t="s">
        <v>118</v>
      </c>
      <c r="B21" s="8"/>
      <c r="C21" s="22">
        <v>80.21874200000002</v>
      </c>
      <c r="D21" s="65">
        <v>138.015246</v>
      </c>
    </row>
    <row r="22" spans="1:4" ht="15">
      <c r="A22" s="3" t="s">
        <v>119</v>
      </c>
      <c r="B22" s="8">
        <v>2.1394</v>
      </c>
      <c r="C22" s="22">
        <v>7.350576</v>
      </c>
      <c r="D22" s="65">
        <v>15.724318</v>
      </c>
    </row>
    <row r="23" spans="1:4" ht="15">
      <c r="A23" s="3" t="s">
        <v>120</v>
      </c>
      <c r="B23" s="8">
        <v>0.304778</v>
      </c>
      <c r="C23" s="22">
        <v>173.97289099999998</v>
      </c>
      <c r="D23" s="65">
        <v>300.47925</v>
      </c>
    </row>
    <row r="24" spans="1:4" ht="15">
      <c r="A24" s="3" t="s">
        <v>121</v>
      </c>
      <c r="B24" s="8"/>
      <c r="C24" s="22">
        <v>1.494123</v>
      </c>
      <c r="D24" s="65">
        <v>6.395635</v>
      </c>
    </row>
    <row r="25" spans="1:4" ht="15">
      <c r="A25" s="3" t="s">
        <v>122</v>
      </c>
      <c r="B25" s="8"/>
      <c r="C25" s="22">
        <v>38.01809499999999</v>
      </c>
      <c r="D25" s="65">
        <v>60.9392</v>
      </c>
    </row>
    <row r="26" spans="1:4" ht="15">
      <c r="A26" s="3" t="s">
        <v>123</v>
      </c>
      <c r="B26" s="8">
        <v>7.342993000000001</v>
      </c>
      <c r="C26" s="22">
        <v>71.89641800000003</v>
      </c>
      <c r="D26" s="65">
        <v>120.026299</v>
      </c>
    </row>
    <row r="27" spans="1:4" ht="15">
      <c r="A27" s="3" t="s">
        <v>124</v>
      </c>
      <c r="B27" s="8"/>
      <c r="C27" s="22">
        <v>553.7561879999996</v>
      </c>
      <c r="D27" s="65">
        <v>726.641111</v>
      </c>
    </row>
    <row r="28" spans="1:4" ht="15">
      <c r="A28" s="3" t="s">
        <v>125</v>
      </c>
      <c r="B28" s="8">
        <v>0.049243</v>
      </c>
      <c r="C28" s="22">
        <v>21.467026</v>
      </c>
      <c r="D28" s="65">
        <v>39.161698</v>
      </c>
    </row>
    <row r="29" spans="1:4" ht="15">
      <c r="A29" s="3" t="s">
        <v>126</v>
      </c>
      <c r="B29" s="8">
        <v>0.427214</v>
      </c>
      <c r="C29" s="22">
        <v>32.257984</v>
      </c>
      <c r="D29" s="65">
        <v>38.766187</v>
      </c>
    </row>
    <row r="30" spans="1:7" ht="15">
      <c r="A30" s="3" t="s">
        <v>127</v>
      </c>
      <c r="B30" s="8"/>
      <c r="C30" s="22">
        <v>112.291217</v>
      </c>
      <c r="D30" s="65">
        <v>142.880013</v>
      </c>
      <c r="G30" s="26"/>
    </row>
    <row r="31" spans="1:4" ht="15">
      <c r="A31" s="3" t="s">
        <v>128</v>
      </c>
      <c r="B31" s="8"/>
      <c r="C31" s="22">
        <v>57.52776500000002</v>
      </c>
      <c r="D31" s="65">
        <v>97.321303</v>
      </c>
    </row>
    <row r="32" spans="1:4" ht="15">
      <c r="A32" s="3" t="s">
        <v>129</v>
      </c>
      <c r="B32" s="8">
        <v>36.873899</v>
      </c>
      <c r="C32" s="22">
        <v>12.829163999999999</v>
      </c>
      <c r="D32" s="65">
        <v>90.045002</v>
      </c>
    </row>
    <row r="33" spans="1:4" ht="15">
      <c r="A33" s="24" t="s">
        <v>70</v>
      </c>
      <c r="B33" s="8">
        <v>69.076907</v>
      </c>
      <c r="C33" s="22"/>
      <c r="D33" s="29"/>
    </row>
    <row r="34" spans="1:7" s="50" customFormat="1" ht="15">
      <c r="A34" s="2" t="s">
        <v>45</v>
      </c>
      <c r="B34" s="52">
        <v>307.6228210000001</v>
      </c>
      <c r="C34" s="25">
        <v>4741.780089999998</v>
      </c>
      <c r="D34" s="28">
        <v>3417.475133</v>
      </c>
      <c r="E34" s="66"/>
      <c r="F34" s="77"/>
      <c r="G34" s="77"/>
    </row>
    <row r="35" spans="1:4" ht="15">
      <c r="A35" s="1" t="s">
        <v>18</v>
      </c>
      <c r="B35" s="1">
        <f>SUM(B2:B32)</f>
        <v>69.076907</v>
      </c>
      <c r="C35" s="25">
        <f>SUM(C2:C32)</f>
        <v>2196.900936</v>
      </c>
      <c r="D35" s="56"/>
    </row>
    <row r="36" spans="1:4" ht="15">
      <c r="A36" s="1" t="s">
        <v>19</v>
      </c>
      <c r="B36" s="1">
        <f>B34-B35</f>
        <v>238.5459140000001</v>
      </c>
      <c r="C36" s="25">
        <f>C34-C35</f>
        <v>2544.8791539999984</v>
      </c>
      <c r="D36" s="8"/>
    </row>
    <row r="37" spans="1:2" ht="15">
      <c r="A37" s="24"/>
      <c r="B37" s="24"/>
    </row>
    <row r="38" spans="1:4" ht="15">
      <c r="A38" s="2" t="s">
        <v>98</v>
      </c>
      <c r="B38" s="25" t="s">
        <v>254</v>
      </c>
      <c r="C38" s="2" t="s">
        <v>1</v>
      </c>
      <c r="D38" s="53" t="s">
        <v>255</v>
      </c>
    </row>
    <row r="39" spans="1:4" ht="15">
      <c r="A39" s="3" t="s">
        <v>99</v>
      </c>
      <c r="B39" s="23">
        <f>B2/C2</f>
        <v>0.007301272176895742</v>
      </c>
      <c r="C39" s="6">
        <f aca="true" t="shared" si="0" ref="C39:C72">C2/$C2</f>
        <v>1</v>
      </c>
      <c r="D39" s="75">
        <f>C2/D2</f>
        <v>0.9562098108589147</v>
      </c>
    </row>
    <row r="40" spans="1:4" ht="15">
      <c r="A40" s="3" t="s">
        <v>100</v>
      </c>
      <c r="B40" s="23">
        <f aca="true" t="shared" si="1" ref="B40:B69">B3/C3</f>
        <v>0</v>
      </c>
      <c r="C40" s="6">
        <f t="shared" si="0"/>
        <v>1</v>
      </c>
      <c r="D40" s="75">
        <f aca="true" t="shared" si="2" ref="D40:D69">C3/D3</f>
        <v>0.3097160144657538</v>
      </c>
    </row>
    <row r="41" spans="1:4" ht="15">
      <c r="A41" s="3" t="s">
        <v>101</v>
      </c>
      <c r="B41" s="23">
        <f t="shared" si="1"/>
        <v>0</v>
      </c>
      <c r="C41" s="6">
        <f t="shared" si="0"/>
        <v>1</v>
      </c>
      <c r="D41" s="75">
        <f t="shared" si="2"/>
        <v>0.5142323999829761</v>
      </c>
    </row>
    <row r="42" spans="1:4" ht="15">
      <c r="A42" s="3" t="s">
        <v>102</v>
      </c>
      <c r="B42" s="23">
        <f t="shared" si="1"/>
        <v>0</v>
      </c>
      <c r="C42" s="6">
        <f t="shared" si="0"/>
        <v>1</v>
      </c>
      <c r="D42" s="75">
        <f t="shared" si="2"/>
        <v>0.4668828445158529</v>
      </c>
    </row>
    <row r="43" spans="1:4" ht="15">
      <c r="A43" s="3" t="s">
        <v>103</v>
      </c>
      <c r="B43" s="23">
        <f t="shared" si="1"/>
        <v>0.4547895533243026</v>
      </c>
      <c r="C43" s="6">
        <f t="shared" si="0"/>
        <v>1</v>
      </c>
      <c r="D43" s="75">
        <f t="shared" si="2"/>
        <v>0.38027056369686935</v>
      </c>
    </row>
    <row r="44" spans="1:4" ht="15">
      <c r="A44" s="3" t="s">
        <v>104</v>
      </c>
      <c r="B44" s="23">
        <f t="shared" si="1"/>
        <v>0</v>
      </c>
      <c r="C44" s="6">
        <f t="shared" si="0"/>
        <v>1</v>
      </c>
      <c r="D44" s="75">
        <f t="shared" si="2"/>
        <v>0.8788519637754351</v>
      </c>
    </row>
    <row r="45" spans="1:4" ht="15">
      <c r="A45" s="3" t="s">
        <v>105</v>
      </c>
      <c r="B45" s="23">
        <f t="shared" si="1"/>
        <v>0</v>
      </c>
      <c r="C45" s="6">
        <f t="shared" si="0"/>
        <v>1</v>
      </c>
      <c r="D45" s="75">
        <f t="shared" si="2"/>
        <v>0.745755322729699</v>
      </c>
    </row>
    <row r="46" spans="1:4" ht="15">
      <c r="A46" s="3" t="s">
        <v>106</v>
      </c>
      <c r="B46" s="23">
        <f t="shared" si="1"/>
        <v>0</v>
      </c>
      <c r="C46" s="6">
        <f t="shared" si="0"/>
        <v>1</v>
      </c>
      <c r="D46" s="75">
        <f t="shared" si="2"/>
        <v>0.3200182697519339</v>
      </c>
    </row>
    <row r="47" spans="1:4" ht="15">
      <c r="A47" s="3" t="s">
        <v>107</v>
      </c>
      <c r="B47" s="23">
        <f t="shared" si="1"/>
        <v>0.06708609627421555</v>
      </c>
      <c r="C47" s="6">
        <f t="shared" si="0"/>
        <v>1</v>
      </c>
      <c r="D47" s="75">
        <f t="shared" si="2"/>
        <v>0.7306860720799783</v>
      </c>
    </row>
    <row r="48" spans="1:4" ht="15">
      <c r="A48" s="3" t="s">
        <v>108</v>
      </c>
      <c r="B48" s="23">
        <f t="shared" si="1"/>
        <v>0.005000231670659629</v>
      </c>
      <c r="C48" s="6">
        <f t="shared" si="0"/>
        <v>1</v>
      </c>
      <c r="D48" s="75">
        <f t="shared" si="2"/>
        <v>0.7256182710950186</v>
      </c>
    </row>
    <row r="49" spans="1:4" ht="15">
      <c r="A49" s="3" t="s">
        <v>109</v>
      </c>
      <c r="B49" s="23">
        <f t="shared" si="1"/>
        <v>0.0037560030096595374</v>
      </c>
      <c r="C49" s="6">
        <f t="shared" si="0"/>
        <v>1</v>
      </c>
      <c r="D49" s="75">
        <f t="shared" si="2"/>
        <v>0.5969387699831845</v>
      </c>
    </row>
    <row r="50" spans="1:4" ht="15">
      <c r="A50" s="3" t="s">
        <v>110</v>
      </c>
      <c r="B50" s="23">
        <f t="shared" si="1"/>
        <v>4.4952827535287114E-05</v>
      </c>
      <c r="C50" s="6">
        <f t="shared" si="0"/>
        <v>1</v>
      </c>
      <c r="D50" s="75">
        <f t="shared" si="2"/>
        <v>0.9610236166987949</v>
      </c>
    </row>
    <row r="51" spans="1:4" ht="15">
      <c r="A51" s="3" t="s">
        <v>111</v>
      </c>
      <c r="B51" s="23">
        <f t="shared" si="1"/>
        <v>0</v>
      </c>
      <c r="C51" s="6">
        <f t="shared" si="0"/>
        <v>1</v>
      </c>
      <c r="D51" s="75">
        <f t="shared" si="2"/>
        <v>0.23843566530008578</v>
      </c>
    </row>
    <row r="52" spans="1:4" ht="15">
      <c r="A52" s="3" t="s">
        <v>112</v>
      </c>
      <c r="B52" s="23">
        <f t="shared" si="1"/>
        <v>0</v>
      </c>
      <c r="C52" s="6">
        <f t="shared" si="0"/>
        <v>1</v>
      </c>
      <c r="D52" s="75">
        <f>C15/D15</f>
        <v>0.6491805742854835</v>
      </c>
    </row>
    <row r="53" spans="1:4" ht="15">
      <c r="A53" s="3" t="s">
        <v>113</v>
      </c>
      <c r="B53" s="23">
        <f t="shared" si="1"/>
        <v>0</v>
      </c>
      <c r="C53" s="6">
        <f t="shared" si="0"/>
        <v>1</v>
      </c>
      <c r="D53" s="75">
        <f t="shared" si="2"/>
        <v>0.4308387876570699</v>
      </c>
    </row>
    <row r="54" spans="1:4" ht="15">
      <c r="A54" s="3" t="s">
        <v>114</v>
      </c>
      <c r="B54" s="23">
        <f t="shared" si="1"/>
        <v>0.4712566326328046</v>
      </c>
      <c r="C54" s="6">
        <f t="shared" si="0"/>
        <v>1</v>
      </c>
      <c r="D54" s="75">
        <f t="shared" si="2"/>
        <v>0.46917670878356993</v>
      </c>
    </row>
    <row r="55" spans="1:4" ht="15">
      <c r="A55" s="3" t="s">
        <v>115</v>
      </c>
      <c r="B55" s="23">
        <f t="shared" si="1"/>
        <v>0.19748298412467097</v>
      </c>
      <c r="C55" s="6">
        <f t="shared" si="0"/>
        <v>1</v>
      </c>
      <c r="D55" s="75">
        <f t="shared" si="2"/>
        <v>0.29993659055984534</v>
      </c>
    </row>
    <row r="56" spans="1:4" ht="15">
      <c r="A56" s="3" t="s">
        <v>116</v>
      </c>
      <c r="B56" s="23">
        <f t="shared" si="1"/>
        <v>0</v>
      </c>
      <c r="C56" s="6">
        <f t="shared" si="0"/>
        <v>1</v>
      </c>
      <c r="D56" s="75">
        <f t="shared" si="2"/>
        <v>0.5814023849059764</v>
      </c>
    </row>
    <row r="57" spans="1:4" ht="15">
      <c r="A57" s="3" t="s">
        <v>117</v>
      </c>
      <c r="B57" s="23">
        <f t="shared" si="1"/>
        <v>0</v>
      </c>
      <c r="C57" s="6">
        <f t="shared" si="0"/>
        <v>1</v>
      </c>
      <c r="D57" s="75">
        <f t="shared" si="2"/>
        <v>0.5539386162244891</v>
      </c>
    </row>
    <row r="58" spans="1:4" ht="15">
      <c r="A58" s="3" t="s">
        <v>118</v>
      </c>
      <c r="B58" s="23">
        <f t="shared" si="1"/>
        <v>0</v>
      </c>
      <c r="C58" s="6">
        <f t="shared" si="0"/>
        <v>1</v>
      </c>
      <c r="D58" s="75">
        <f t="shared" si="2"/>
        <v>0.5812310184919717</v>
      </c>
    </row>
    <row r="59" spans="1:4" ht="15">
      <c r="A59" s="3" t="s">
        <v>119</v>
      </c>
      <c r="B59" s="23">
        <f t="shared" si="1"/>
        <v>0.29105202095726923</v>
      </c>
      <c r="C59" s="6">
        <f t="shared" si="0"/>
        <v>1</v>
      </c>
      <c r="D59" s="75">
        <f t="shared" si="2"/>
        <v>0.4674654888053015</v>
      </c>
    </row>
    <row r="60" spans="1:4" ht="15">
      <c r="A60" s="3" t="s">
        <v>120</v>
      </c>
      <c r="B60" s="23">
        <f t="shared" si="1"/>
        <v>0.0017518706405815836</v>
      </c>
      <c r="C60" s="6">
        <f t="shared" si="0"/>
        <v>1</v>
      </c>
      <c r="D60" s="75">
        <f t="shared" si="2"/>
        <v>0.5789847085946866</v>
      </c>
    </row>
    <row r="61" spans="1:4" ht="15">
      <c r="A61" s="3" t="s">
        <v>121</v>
      </c>
      <c r="B61" s="23">
        <f t="shared" si="1"/>
        <v>0</v>
      </c>
      <c r="C61" s="6">
        <f t="shared" si="0"/>
        <v>1</v>
      </c>
      <c r="D61" s="75">
        <f t="shared" si="2"/>
        <v>0.23361605219810075</v>
      </c>
    </row>
    <row r="62" spans="1:4" ht="15">
      <c r="A62" s="3" t="s">
        <v>122</v>
      </c>
      <c r="B62" s="57">
        <f t="shared" si="1"/>
        <v>0</v>
      </c>
      <c r="C62" s="58">
        <f t="shared" si="0"/>
        <v>1</v>
      </c>
      <c r="D62" s="75">
        <f t="shared" si="2"/>
        <v>0.6238692828261609</v>
      </c>
    </row>
    <row r="63" spans="1:4" ht="15">
      <c r="A63" s="3" t="s">
        <v>123</v>
      </c>
      <c r="B63" s="57">
        <f t="shared" si="1"/>
        <v>0.10213294631729773</v>
      </c>
      <c r="C63" s="58">
        <f t="shared" si="0"/>
        <v>1</v>
      </c>
      <c r="D63" s="75">
        <f>C26/D26</f>
        <v>0.5990055396109484</v>
      </c>
    </row>
    <row r="64" spans="1:4" ht="15">
      <c r="A64" s="3" t="s">
        <v>124</v>
      </c>
      <c r="B64" s="57">
        <f t="shared" si="1"/>
        <v>0</v>
      </c>
      <c r="C64" s="58">
        <f t="shared" si="0"/>
        <v>1</v>
      </c>
      <c r="D64" s="75">
        <f t="shared" si="2"/>
        <v>0.7620766009755806</v>
      </c>
    </row>
    <row r="65" spans="1:4" ht="15">
      <c r="A65" s="3" t="s">
        <v>125</v>
      </c>
      <c r="B65" s="23">
        <f t="shared" si="1"/>
        <v>0.0022938901737017507</v>
      </c>
      <c r="C65" s="6">
        <f t="shared" si="0"/>
        <v>1</v>
      </c>
      <c r="D65" s="75">
        <f t="shared" si="2"/>
        <v>0.5481638206800941</v>
      </c>
    </row>
    <row r="66" spans="1:4" ht="15">
      <c r="A66" s="3" t="s">
        <v>126</v>
      </c>
      <c r="B66" s="23">
        <f t="shared" si="1"/>
        <v>0.013243667056192971</v>
      </c>
      <c r="C66" s="6">
        <f t="shared" si="0"/>
        <v>1</v>
      </c>
      <c r="D66" s="75">
        <f t="shared" si="2"/>
        <v>0.832116504003863</v>
      </c>
    </row>
    <row r="67" spans="1:4" ht="15">
      <c r="A67" s="3" t="s">
        <v>127</v>
      </c>
      <c r="B67" s="23">
        <f t="shared" si="1"/>
        <v>0</v>
      </c>
      <c r="C67" s="6">
        <f t="shared" si="0"/>
        <v>1</v>
      </c>
      <c r="D67" s="75">
        <f t="shared" si="2"/>
        <v>0.7859127014497123</v>
      </c>
    </row>
    <row r="68" spans="1:4" ht="15">
      <c r="A68" s="3" t="s">
        <v>128</v>
      </c>
      <c r="B68" s="23">
        <f t="shared" si="1"/>
        <v>0</v>
      </c>
      <c r="C68" s="6">
        <f t="shared" si="0"/>
        <v>1</v>
      </c>
      <c r="D68" s="75">
        <f t="shared" si="2"/>
        <v>0.5911117425133531</v>
      </c>
    </row>
    <row r="69" spans="1:4" ht="15">
      <c r="A69" s="3" t="s">
        <v>129</v>
      </c>
      <c r="B69" s="23">
        <f t="shared" si="1"/>
        <v>2.8742246182214215</v>
      </c>
      <c r="C69" s="6">
        <f t="shared" si="0"/>
        <v>1</v>
      </c>
      <c r="D69" s="75">
        <f t="shared" si="2"/>
        <v>0.14247502598756118</v>
      </c>
    </row>
    <row r="70" spans="1:4" ht="15">
      <c r="A70" s="2" t="s">
        <v>45</v>
      </c>
      <c r="B70" s="47">
        <f>B34/C34</f>
        <v>0.06487496576417574</v>
      </c>
      <c r="C70" s="48">
        <v>1</v>
      </c>
      <c r="D70" s="76">
        <f>C34/D34</f>
        <v>1.387509756607203</v>
      </c>
    </row>
    <row r="71" spans="1:3" ht="15">
      <c r="A71" s="1" t="s">
        <v>18</v>
      </c>
      <c r="B71" s="47">
        <f>B35/C35</f>
        <v>0.031442886599052366</v>
      </c>
      <c r="C71" s="48">
        <f t="shared" si="0"/>
        <v>1</v>
      </c>
    </row>
    <row r="72" spans="1:3" ht="15">
      <c r="A72" s="1" t="s">
        <v>19</v>
      </c>
      <c r="B72" s="47">
        <f>B36/C36</f>
        <v>0.0937356548443794</v>
      </c>
      <c r="C72" s="48">
        <f t="shared" si="0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LisaW</dc:creator>
  <cp:keywords/>
  <dc:description/>
  <cp:lastModifiedBy>LisaW</cp:lastModifiedBy>
  <dcterms:created xsi:type="dcterms:W3CDTF">2010-05-17T11:22:25Z</dcterms:created>
  <dcterms:modified xsi:type="dcterms:W3CDTF">2011-02-26T00:28:29Z</dcterms:modified>
  <cp:category/>
  <cp:version/>
  <cp:contentType/>
  <cp:contentStatus/>
</cp:coreProperties>
</file>