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0020" windowHeight="8145" tabRatio="830" activeTab="0"/>
  </bookViews>
  <sheets>
    <sheet name="TABLES" sheetId="1" r:id="rId1"/>
    <sheet name="Overview" sheetId="2" r:id="rId2"/>
    <sheet name="given-received" sheetId="3" r:id="rId3"/>
    <sheet name="timeline" sheetId="4" r:id="rId4"/>
    <sheet name="who-what-how" sheetId="5" r:id="rId5"/>
    <sheet name="who-what-how (2)" sheetId="6" r:id="rId6"/>
    <sheet name="who-what-how (3)" sheetId="7" r:id="rId7"/>
    <sheet name="appeals" sheetId="8" r:id="rId8"/>
    <sheet name="governance-security" sheetId="9" r:id="rId9"/>
    <sheet name="basic indicators" sheetId="10" r:id="rId10"/>
  </sheets>
  <externalReferences>
    <externalReference r:id="rId13"/>
    <externalReference r:id="rId14"/>
  </externalReferences>
  <definedNames>
    <definedName name="a">#REF!</definedName>
    <definedName name="Print_Area_MI" localSheetId="2">#REF!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Hannah Sweeney</author>
  </authors>
  <commentList>
    <comment ref="B27" authorId="0">
      <text>
        <r>
          <rPr>
            <b/>
            <sz val="8"/>
            <rFont val="Tahoma"/>
            <family val="2"/>
          </rPr>
          <t>Hannah Sweeney:</t>
        </r>
        <r>
          <rPr>
            <sz val="8"/>
            <rFont val="Tahoma"/>
            <family val="2"/>
          </rPr>
          <t xml:space="preserve">
to 2008
</t>
        </r>
      </text>
    </comment>
    <comment ref="C27" authorId="0">
      <text>
        <r>
          <rPr>
            <b/>
            <sz val="8"/>
            <rFont val="Tahoma"/>
            <family val="2"/>
          </rPr>
          <t>Hannah Sweeney:</t>
        </r>
        <r>
          <rPr>
            <sz val="8"/>
            <rFont val="Tahoma"/>
            <family val="2"/>
          </rPr>
          <t xml:space="preserve">
to 2008
</t>
        </r>
      </text>
    </comment>
  </commentList>
</comments>
</file>

<file path=xl/comments5.xml><?xml version="1.0" encoding="utf-8"?>
<comments xmlns="http://schemas.openxmlformats.org/spreadsheetml/2006/main">
  <authors>
    <author>VelinaS</author>
  </authors>
  <commentList>
    <comment ref="A6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Includes Red Cross</t>
        </r>
      </text>
    </comment>
    <comment ref="A7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Includes CERF, Pool Funds, UN agencies, other multilateral and EC </t>
        </r>
      </text>
    </comment>
  </commentList>
</comments>
</file>

<file path=xl/sharedStrings.xml><?xml version="1.0" encoding="utf-8"?>
<sst xmlns="http://schemas.openxmlformats.org/spreadsheetml/2006/main" count="280" uniqueCount="156">
  <si>
    <t>Haiti</t>
  </si>
  <si>
    <t>Pakistan</t>
  </si>
  <si>
    <t>Mongolia</t>
  </si>
  <si>
    <t>Recipient</t>
  </si>
  <si>
    <t>US$</t>
  </si>
  <si>
    <t>CERF</t>
  </si>
  <si>
    <t>Food</t>
  </si>
  <si>
    <t>Public sector</t>
  </si>
  <si>
    <t>Multilaterals</t>
  </si>
  <si>
    <t>Other</t>
  </si>
  <si>
    <t>- CERF</t>
  </si>
  <si>
    <t xml:space="preserve">Channels </t>
  </si>
  <si>
    <t xml:space="preserve">Total </t>
  </si>
  <si>
    <t>Multi-sector</t>
  </si>
  <si>
    <t>Health</t>
  </si>
  <si>
    <t>UN CAP appeal requirements (US$m)</t>
  </si>
  <si>
    <t>Donor's contributions to the appeal's funding</t>
  </si>
  <si>
    <t>Funding for UN CAP appeals</t>
  </si>
  <si>
    <t>Fact</t>
  </si>
  <si>
    <t>PBF</t>
  </si>
  <si>
    <t>United Nations Interim Force in Lebanon (UNFIL)</t>
  </si>
  <si>
    <t>United Nations Mission in Ethiopia and Eritrea (UNMEE)</t>
  </si>
  <si>
    <t>United Nations Interim Administration Mission in Kosovo (UNMIK)</t>
  </si>
  <si>
    <t>United Nations Mission in Liberia (UNMIL)</t>
  </si>
  <si>
    <t>United Nations Mission in Sudan (UNMIS)</t>
  </si>
  <si>
    <t>United Nations Operation in Côte d'Ivoire (UNOCI)</t>
  </si>
  <si>
    <t>United Nations (UN) total</t>
  </si>
  <si>
    <t>United Nations Mission for the Referendum in Western Sahara (MINURSO)</t>
  </si>
  <si>
    <t>Total troops</t>
  </si>
  <si>
    <t>% of total troops</t>
  </si>
  <si>
    <t>United Nations Organization Stabilization Mission in the Democratic Republic of the Congo (MONUC)</t>
  </si>
  <si>
    <t>NGOs and civil society</t>
  </si>
  <si>
    <t>Humanitarian aid since 2000</t>
  </si>
  <si>
    <t>-</t>
  </si>
  <si>
    <t>Humanitarian aid: China as a donor</t>
  </si>
  <si>
    <t>Humanitarian aid: China as a recipient</t>
  </si>
  <si>
    <t>Kyrgyzstan</t>
  </si>
  <si>
    <t>Afghanistan 2002 (ITAP for the Afghan People)</t>
  </si>
  <si>
    <t>Indian Ocean Earthquake-Tsunami  2005</t>
  </si>
  <si>
    <t>South Asia Earthquake 2005</t>
  </si>
  <si>
    <t>Burundi 2007</t>
  </si>
  <si>
    <t>Somalia 2008</t>
  </si>
  <si>
    <t>Ethiopia 2006 Humanitarian Appeal (Joint Govt-NGO-UN)</t>
  </si>
  <si>
    <t>Donor contribution to UN appeals (US$m)</t>
  </si>
  <si>
    <t>UN appeal needs not met</t>
  </si>
  <si>
    <t>United Nations Stabilization Mission in Haiti (MINUSTAH)</t>
  </si>
  <si>
    <t>African Union - United Nations Mission in Darfur (UNAMID)</t>
  </si>
  <si>
    <t>United Nations Integrated Mission in Timor-Leste (UNMIT)</t>
  </si>
  <si>
    <t>United Nations Truce Supervision Organization (UNTSO)</t>
  </si>
  <si>
    <t>Population: 1.4 billion in 2010 ranked 1 out of 230 (UN Department for Economic and Social Affairs, November 2010)</t>
  </si>
  <si>
    <t>Refugees originating from China: 180,558 (UNHCR, 2009)</t>
  </si>
  <si>
    <t>Refugees residing in China: 300,989 (UNHCR, 2009)</t>
  </si>
  <si>
    <t>Poverty headcount ratio at $1.25 a day: 16% of population in 2005 (World Development Indicators, World Bank, 2010)</t>
  </si>
  <si>
    <t>Under-5 mortality rate (probability of dying by age 5 per 1000 live births): 21 (World Health Organisation, 2008)</t>
  </si>
  <si>
    <t>Life expectancy at birth (years): 74 (World Health Organisation, 2008)</t>
  </si>
  <si>
    <t>Human Development Index: Rank 89 out of 169 (Human Development Report, UNDP, 2010)</t>
  </si>
  <si>
    <t>Global Peace Index: Rank 80 out of 149 (Institute for Economics and Peace, 2010)</t>
  </si>
  <si>
    <t>Adult literacy rate (% ages 15 and above): 93.7% in 2008 (UNESCO, 2010)</t>
  </si>
  <si>
    <r>
      <t>GNI per capita:</t>
    </r>
    <r>
      <rPr>
        <sz val="10"/>
        <rFont val="Calibri"/>
        <family val="2"/>
      </rPr>
      <t xml:space="preserve">  </t>
    </r>
    <r>
      <rPr>
        <sz val="11"/>
        <rFont val="Calibri"/>
        <family val="2"/>
      </rPr>
      <t>US$2,907 ranked 38 out of 52 (</t>
    </r>
    <r>
      <rPr>
        <sz val="11"/>
        <color indexed="8"/>
        <rFont val="Calibri"/>
        <family val="2"/>
      </rPr>
      <t>World Development Indicators, World Bank, 2008 and UN Department for Economic and Social Affairs, November 2010)</t>
    </r>
  </si>
  <si>
    <t>GINI index: Ranked 83 out of 142 (World Development Indicators, World Bank, 2007)</t>
  </si>
  <si>
    <t>Top funded Sectors</t>
  </si>
  <si>
    <t>Agriculture</t>
  </si>
  <si>
    <t>Bilateral (to affected government)</t>
  </si>
  <si>
    <t>FAO</t>
  </si>
  <si>
    <t>UNICEF</t>
  </si>
  <si>
    <t xml:space="preserve">World Vision </t>
  </si>
  <si>
    <t>WFP</t>
  </si>
  <si>
    <t>OCHA</t>
  </si>
  <si>
    <t>UNDP</t>
  </si>
  <si>
    <t>World Vision Hong Kong</t>
  </si>
  <si>
    <t>WHO</t>
  </si>
  <si>
    <t>IOM</t>
  </si>
  <si>
    <t>World Vision International</t>
  </si>
  <si>
    <t>UNPF</t>
  </si>
  <si>
    <t>Foreign assistance/Aid since 2000</t>
  </si>
  <si>
    <t>Donor*</t>
  </si>
  <si>
    <t>*foreign assistance only to 2007</t>
  </si>
  <si>
    <t>Chile</t>
  </si>
  <si>
    <t>Niger</t>
  </si>
  <si>
    <t>Shelter and non-food items</t>
  </si>
  <si>
    <t>Economic recovery</t>
  </si>
  <si>
    <t>Red Cross Society of China</t>
  </si>
  <si>
    <t>West Africa 2010</t>
  </si>
  <si>
    <t>Other UN appeals  2000-2010</t>
  </si>
  <si>
    <t>UN CAP appeals 2000-2010</t>
  </si>
  <si>
    <t>Haiti Revised Humanitarian Appeal (January - December 2010)</t>
  </si>
  <si>
    <t xml:space="preserve">Gross national income (GNI):US$3.9 trillion, ranked 3 out of 52 (World Development Indicators, World Bank, 2008) </t>
  </si>
  <si>
    <t>Other humanitarian aid</t>
  </si>
  <si>
    <t>Humanitarian aid in 2008</t>
  </si>
  <si>
    <t>Aid in 2008</t>
  </si>
  <si>
    <t>Humanitarian aid per person in 2008</t>
  </si>
  <si>
    <t>Aid per person in 2008</t>
  </si>
  <si>
    <t xml:space="preserve">                  </t>
  </si>
  <si>
    <t>1</t>
  </si>
  <si>
    <t>Top 3 recipients (US$m)</t>
  </si>
  <si>
    <t>US$m</t>
  </si>
  <si>
    <t>China’s top 10 first-level recipients of humanitarian aid 2005-2010. Source: Development Initiatives based on UNOCHA FTS data</t>
  </si>
  <si>
    <t>First level recipients of China’s humanitarian aid 2005-2010. Source: Development Initiatives based on UNOCHA FTS data.</t>
  </si>
  <si>
    <t>Mission</t>
  </si>
  <si>
    <t>China’s troop contributions by mission, 2009. Source: Resource flows to fragile and conflict-affected states, annual report OECD, 2010</t>
  </si>
  <si>
    <t>China’s funding for UN appeals in 2000-2010. Source: Development Initiatives based on UN OCHA FTS data.</t>
  </si>
  <si>
    <t>US$bn</t>
  </si>
  <si>
    <t>WHAT</t>
  </si>
  <si>
    <t>HOW</t>
  </si>
  <si>
    <t xml:space="preserve">Pakistan </t>
  </si>
  <si>
    <t xml:space="preserve">Afghanistan </t>
  </si>
  <si>
    <t xml:space="preserve">Mozambique </t>
  </si>
  <si>
    <t xml:space="preserve">India </t>
  </si>
  <si>
    <t xml:space="preserve">Peru </t>
  </si>
  <si>
    <t xml:space="preserve">Papua New Guinea </t>
  </si>
  <si>
    <t xml:space="preserve">Czech Republic </t>
  </si>
  <si>
    <t xml:space="preserve">Fiji </t>
  </si>
  <si>
    <t xml:space="preserve">Iran </t>
  </si>
  <si>
    <t xml:space="preserve">DPRK </t>
  </si>
  <si>
    <t xml:space="preserve">Indonesia </t>
  </si>
  <si>
    <t xml:space="preserve">Sri Lanka </t>
  </si>
  <si>
    <t xml:space="preserve">Maldives </t>
  </si>
  <si>
    <t xml:space="preserve">Ethiopia </t>
  </si>
  <si>
    <t xml:space="preserve">Philippines </t>
  </si>
  <si>
    <t xml:space="preserve">Nepal </t>
  </si>
  <si>
    <t xml:space="preserve">Sudan </t>
  </si>
  <si>
    <t xml:space="preserve">Myanmar </t>
  </si>
  <si>
    <t xml:space="preserve">Somalia </t>
  </si>
  <si>
    <t xml:space="preserve">Zimbabwe </t>
  </si>
  <si>
    <t xml:space="preserve">Haiti </t>
  </si>
  <si>
    <t xml:space="preserve">Chile </t>
  </si>
  <si>
    <t xml:space="preserve">Top three recipients of humanitarian aid from China, 2000-2010. </t>
  </si>
  <si>
    <t>Source: Development Initiatives based on OECD DAC (constant 2008 prices) and UN CERF data.</t>
  </si>
  <si>
    <t xml:space="preserve">First level recipients of China’s humanitarian aid 2005-2010. </t>
  </si>
  <si>
    <t>Source: Development Initiatives based on UN OCHA FTS data.</t>
  </si>
  <si>
    <t>China’s top 10 first-level recipients of humanitarian aid 2005-2010.</t>
  </si>
  <si>
    <t>Appeal requirements (US$m)</t>
  </si>
  <si>
    <t>Appeal needs not met</t>
  </si>
  <si>
    <t xml:space="preserve">Other UN appeals  </t>
  </si>
  <si>
    <t>UN CAP appeals</t>
  </si>
  <si>
    <t>China’s funding for UN appeals in 2000-2010.</t>
  </si>
  <si>
    <t xml:space="preserve">China’s troop contributions by mission, 2009. </t>
  </si>
  <si>
    <t>Source: Resource flows to fragile and conflict-affected states, annual report OECD, 2010</t>
  </si>
  <si>
    <t xml:space="preserve">China’s humanitarian aid expenditure and income, 2000-2010. </t>
  </si>
  <si>
    <t>Source: Development Initiatives based on OECD DAC (constant 2008 prices) and UN OCHA FTS data</t>
  </si>
  <si>
    <t>Source: Development Initiatives based on UN OCHA FTS</t>
  </si>
  <si>
    <t xml:space="preserve">Recipients of total humanitarian aid from China (US$m), 2010 </t>
  </si>
  <si>
    <t xml:space="preserve">China’s foreign assistance and humanitarian aid as a donor and China’s official development assistance (ODA or ‘aid’) and humanitarian aid as a recipient, 2000-2010. </t>
  </si>
  <si>
    <t>China’s humanitarian aid sectors 2005-2010.</t>
  </si>
  <si>
    <t xml:space="preserve"> Source: Development Initiatives based on UN OCHA FTS data</t>
  </si>
  <si>
    <t>Source: Development Initiatives based on UN CERF and UNDP MDTF Gateway</t>
  </si>
  <si>
    <t xml:space="preserve">Humanitarian aid from China and funding for UN CAP appeals 2000-2010. </t>
  </si>
  <si>
    <t>US$ billions</t>
  </si>
  <si>
    <t>Foreign assistance - China as a donor</t>
  </si>
  <si>
    <t>Total humanitarian aid - China as a donor</t>
  </si>
  <si>
    <t>Other ODA - China as a recipient</t>
  </si>
  <si>
    <t>Total humanitarian aid - China as a recipient</t>
  </si>
  <si>
    <t>Source: Development Initiatives based on OECD DAC (constant 2008 prices) data, UN OCHA FTS and Qi Guoqiang as quoted in Brautigam, D (2009) ‘The Dragons Gift’.</t>
  </si>
  <si>
    <t xml:space="preserve">China’s contributions to pooled humanitarian financing mechanisms and the UN Peacebuilding Fund, 2007-2010. </t>
  </si>
  <si>
    <t>Coordination and support services</t>
  </si>
  <si>
    <t>Other sectors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</si>
</sst>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0.00_ ;[Red]\-0.00\ "/>
    <numFmt numFmtId="168" formatCode="_(* .\ ##_);_(* \-.\ ##_);_(* &quot;..&quot;_);_(@_ⴆ"/>
    <numFmt numFmtId="169" formatCode="0.00000000"/>
    <numFmt numFmtId="170" formatCode="0.0_ ;[Red]\-0.0\ "/>
    <numFmt numFmtId="171" formatCode="General_)"/>
    <numFmt numFmtId="172" formatCode="_(* #\ ##0_);_(* \-#\ ##0_);_(* &quot;..&quot;_);_(@_)"/>
    <numFmt numFmtId="173" formatCode="_(* #.0\ ##0_);_(* \-#.0\ ##0_);_(* &quot;..&quot;_);_(@_)"/>
    <numFmt numFmtId="174" formatCode="_(* #.\ ##0_);_(* \-#.\ ##0_);_(* &quot;..&quot;_);_(@_)"/>
    <numFmt numFmtId="175" formatCode="_(* .\ ##0_);_(* \-.\ ##0_);_(* &quot;..&quot;_);_(@_ⴆ"/>
    <numFmt numFmtId="176" formatCode="_(* .\ #_);_(* \-.\ #_);_(* &quot;..&quot;_);_(@_ⴆ"/>
    <numFmt numFmtId="177" formatCode="#,##0.0"/>
    <numFmt numFmtId="178" formatCode="#,##0.000"/>
    <numFmt numFmtId="179" formatCode="0.000"/>
    <numFmt numFmtId="180" formatCode="0.0000"/>
    <numFmt numFmtId="181" formatCode="_-* #,##0.0_-;\-* #,##0.0_-;_-* &quot;-&quot;?_-;_-@_-"/>
    <numFmt numFmtId="182" formatCode="_-* #,##0.0_-;\-* #,##0.0_-;_-* &quot;-&quot;??_-;_-@_-"/>
    <numFmt numFmtId="183" formatCode="_(* \ _);_(* \-\ _);_(* &quot;..&quot;_);_(@_ⴆ"/>
    <numFmt numFmtId="184" formatCode="[$$-409]#,##0.0"/>
    <numFmt numFmtId="185" formatCode="0.000E+00"/>
    <numFmt numFmtId="186" formatCode="0.0E+00"/>
    <numFmt numFmtId="187" formatCode="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  <numFmt numFmtId="206" formatCode="0.000%"/>
    <numFmt numFmtId="207" formatCode="[$$-409]#,##0"/>
    <numFmt numFmtId="208" formatCode="0.0000000"/>
    <numFmt numFmtId="209" formatCode="0.000000"/>
    <numFmt numFmtId="210" formatCode="0.00000"/>
    <numFmt numFmtId="211" formatCode="0.0000%"/>
    <numFmt numFmtId="212" formatCode="0.00000000000000000E+00"/>
    <numFmt numFmtId="213" formatCode="0.000000000000000000E+00"/>
    <numFmt numFmtId="214" formatCode="0.0000000000000000000E+00"/>
    <numFmt numFmtId="215" formatCode="0.00000000000000000000E+00"/>
    <numFmt numFmtId="216" formatCode="0.000000000000000000000E+00"/>
    <numFmt numFmtId="217" formatCode="0.0000000000000000000000E+00"/>
    <numFmt numFmtId="218" formatCode="0.00000000000000000000000E+00"/>
    <numFmt numFmtId="219" formatCode="0.000000000000000000000000E+00"/>
    <numFmt numFmtId="220" formatCode="0.0000000000000000000000000E+00"/>
    <numFmt numFmtId="221" formatCode="0.000000000"/>
    <numFmt numFmtId="222" formatCode="0.0000000000"/>
    <numFmt numFmtId="223" formatCode="0.00000000000"/>
    <numFmt numFmtId="224" formatCode="0.000000000000"/>
    <numFmt numFmtId="225" formatCode="0.000000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18"/>
      <name val="Calibri"/>
      <family val="2"/>
    </font>
    <font>
      <b/>
      <sz val="8"/>
      <color indexed="56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1"/>
      <color theme="4" tint="-0.4999699890613556"/>
      <name val="Calibri"/>
      <family val="2"/>
    </font>
    <font>
      <sz val="11"/>
      <color rgb="FF000000"/>
      <name val="Calibri"/>
      <family val="2"/>
    </font>
    <font>
      <b/>
      <sz val="8"/>
      <color theme="3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3" fillId="0" borderId="0" xfId="65">
      <alignment/>
      <protection/>
    </xf>
    <xf numFmtId="0" fontId="0" fillId="0" borderId="0" xfId="0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49" fontId="67" fillId="0" borderId="0" xfId="0" applyNumberFormat="1" applyFont="1" applyFill="1" applyBorder="1" applyAlignment="1">
      <alignment/>
    </xf>
    <xf numFmtId="164" fontId="6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8" fillId="33" borderId="0" xfId="0" applyFont="1" applyFill="1" applyBorder="1" applyAlignment="1">
      <alignment/>
    </xf>
    <xf numFmtId="0" fontId="68" fillId="33" borderId="0" xfId="0" applyFont="1" applyFill="1" applyBorder="1" applyAlignment="1">
      <alignment wrapText="1"/>
    </xf>
    <xf numFmtId="0" fontId="68" fillId="33" borderId="0" xfId="0" applyFont="1" applyFill="1" applyAlignment="1">
      <alignment/>
    </xf>
    <xf numFmtId="0" fontId="66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justify" vertical="top" wrapText="1"/>
    </xf>
    <xf numFmtId="0" fontId="68" fillId="33" borderId="0" xfId="0" applyFont="1" applyFill="1" applyBorder="1" applyAlignment="1">
      <alignment vertical="top"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66" fillId="0" borderId="0" xfId="76" applyNumberFormat="1" applyFont="1" applyAlignment="1">
      <alignment/>
    </xf>
    <xf numFmtId="165" fontId="67" fillId="0" borderId="0" xfId="76" applyNumberFormat="1" applyFont="1" applyAlignment="1">
      <alignment/>
    </xf>
    <xf numFmtId="165" fontId="0" fillId="0" borderId="0" xfId="76" applyNumberFormat="1" applyFont="1" applyFill="1" applyAlignment="1">
      <alignment/>
    </xf>
    <xf numFmtId="0" fontId="64" fillId="0" borderId="0" xfId="0" applyFont="1" applyAlignment="1">
      <alignment/>
    </xf>
    <xf numFmtId="166" fontId="0" fillId="0" borderId="0" xfId="42" applyNumberFormat="1" applyFont="1" applyAlignment="1">
      <alignment horizontal="center"/>
    </xf>
    <xf numFmtId="166" fontId="64" fillId="0" borderId="0" xfId="42" applyNumberFormat="1" applyFont="1" applyAlignment="1">
      <alignment/>
    </xf>
    <xf numFmtId="165" fontId="64" fillId="0" borderId="0" xfId="76" applyNumberFormat="1" applyFont="1" applyAlignment="1">
      <alignment/>
    </xf>
    <xf numFmtId="165" fontId="0" fillId="0" borderId="0" xfId="76" applyNumberFormat="1" applyFont="1" applyAlignment="1">
      <alignment/>
    </xf>
    <xf numFmtId="165" fontId="0" fillId="0" borderId="0" xfId="76" applyNumberFormat="1" applyFont="1" applyAlignment="1">
      <alignment/>
    </xf>
    <xf numFmtId="0" fontId="0" fillId="34" borderId="0" xfId="0" applyFill="1" applyAlignment="1">
      <alignment/>
    </xf>
    <xf numFmtId="18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64" fillId="35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69" fillId="33" borderId="0" xfId="0" applyFont="1" applyFill="1" applyAlignment="1">
      <alignment/>
    </xf>
    <xf numFmtId="164" fontId="69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3" fontId="66" fillId="0" borderId="0" xfId="0" applyNumberFormat="1" applyFont="1" applyAlignment="1">
      <alignment/>
    </xf>
    <xf numFmtId="0" fontId="70" fillId="0" borderId="10" xfId="59" applyFont="1" applyFill="1" applyBorder="1" applyAlignment="1">
      <alignment horizontal="center"/>
      <protection/>
    </xf>
    <xf numFmtId="0" fontId="71" fillId="0" borderId="0" xfId="0" applyFont="1" applyAlignment="1">
      <alignment horizontal="left" indent="1"/>
    </xf>
    <xf numFmtId="16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2" fillId="0" borderId="0" xfId="0" applyFont="1" applyAlignment="1">
      <alignment/>
    </xf>
    <xf numFmtId="164" fontId="0" fillId="0" borderId="0" xfId="76" applyNumberFormat="1" applyFont="1" applyFill="1" applyAlignment="1">
      <alignment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3" fillId="0" borderId="0" xfId="65" applyBorder="1">
      <alignment/>
      <protection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66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165" fontId="0" fillId="0" borderId="0" xfId="76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165" fontId="0" fillId="0" borderId="0" xfId="76" applyNumberFormat="1" applyFont="1" applyAlignment="1">
      <alignment/>
    </xf>
    <xf numFmtId="165" fontId="0" fillId="0" borderId="0" xfId="76" applyNumberFormat="1" applyFont="1" applyFill="1" applyAlignment="1">
      <alignment/>
    </xf>
    <xf numFmtId="164" fontId="0" fillId="0" borderId="13" xfId="0" applyNumberFormat="1" applyFont="1" applyBorder="1" applyAlignment="1">
      <alignment/>
    </xf>
    <xf numFmtId="10" fontId="0" fillId="0" borderId="0" xfId="76" applyNumberFormat="1" applyFont="1" applyAlignment="1">
      <alignment/>
    </xf>
    <xf numFmtId="17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0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70" fillId="0" borderId="14" xfId="59" applyFont="1" applyFill="1" applyBorder="1" applyAlignment="1">
      <alignment horizontal="center"/>
      <protection/>
    </xf>
    <xf numFmtId="0" fontId="50" fillId="34" borderId="15" xfId="0" applyFont="1" applyFill="1" applyBorder="1" applyAlignment="1">
      <alignment horizontal="left" vertical="top" wrapText="1"/>
    </xf>
    <xf numFmtId="0" fontId="70" fillId="0" borderId="0" xfId="59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/>
    </xf>
    <xf numFmtId="164" fontId="0" fillId="0" borderId="0" xfId="42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76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77" fontId="0" fillId="0" borderId="0" xfId="0" applyNumberFormat="1" applyFont="1" applyAlignment="1">
      <alignment vertical="top"/>
    </xf>
    <xf numFmtId="177" fontId="1" fillId="0" borderId="0" xfId="59" applyNumberFormat="1" applyFont="1" applyAlignment="1">
      <alignment horizontal="right" vertical="top"/>
      <protection/>
    </xf>
    <xf numFmtId="177" fontId="0" fillId="0" borderId="0" xfId="42" applyNumberFormat="1" applyFont="1" applyAlignment="1">
      <alignment/>
    </xf>
    <xf numFmtId="177" fontId="69" fillId="33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0" fontId="3" fillId="0" borderId="0" xfId="65" applyFont="1" applyFill="1" applyBorder="1" applyAlignment="1">
      <alignment horizontal="center"/>
      <protection/>
    </xf>
    <xf numFmtId="0" fontId="0" fillId="0" borderId="16" xfId="0" applyFill="1" applyBorder="1" applyAlignment="1">
      <alignment wrapText="1"/>
    </xf>
    <xf numFmtId="164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1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50" fillId="34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11" fillId="0" borderId="22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74" fillId="0" borderId="22" xfId="0" applyFont="1" applyFill="1" applyBorder="1" applyAlignment="1">
      <alignment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6" fillId="0" borderId="0" xfId="0" applyFont="1" applyFill="1" applyBorder="1" applyAlignment="1">
      <alignment horizontal="center" wrapText="1"/>
    </xf>
    <xf numFmtId="0" fontId="6" fillId="0" borderId="12" xfId="65" applyFont="1" applyFill="1" applyBorder="1" applyAlignment="1">
      <alignment horizontal="center" wrapText="1"/>
      <protection/>
    </xf>
    <xf numFmtId="164" fontId="66" fillId="0" borderId="21" xfId="0" applyNumberFormat="1" applyFont="1" applyBorder="1" applyAlignment="1">
      <alignment/>
    </xf>
    <xf numFmtId="164" fontId="66" fillId="0" borderId="20" xfId="0" applyNumberFormat="1" applyFont="1" applyBorder="1" applyAlignment="1">
      <alignment/>
    </xf>
    <xf numFmtId="164" fontId="66" fillId="0" borderId="21" xfId="0" applyNumberFormat="1" applyFont="1" applyBorder="1" applyAlignment="1">
      <alignment horizontal="center"/>
    </xf>
    <xf numFmtId="2" fontId="66" fillId="0" borderId="21" xfId="0" applyNumberFormat="1" applyFont="1" applyBorder="1" applyAlignment="1">
      <alignment horizontal="center"/>
    </xf>
    <xf numFmtId="164" fontId="66" fillId="0" borderId="20" xfId="0" applyNumberFormat="1" applyFont="1" applyBorder="1" applyAlignment="1">
      <alignment horizontal="center"/>
    </xf>
    <xf numFmtId="0" fontId="75" fillId="22" borderId="0" xfId="0" applyFont="1" applyFill="1" applyAlignment="1">
      <alignment/>
    </xf>
    <xf numFmtId="164" fontId="66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75" fillId="22" borderId="21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0" fontId="0" fillId="22" borderId="0" xfId="0" applyFill="1" applyAlignment="1">
      <alignment/>
    </xf>
    <xf numFmtId="0" fontId="76" fillId="22" borderId="0" xfId="0" applyFont="1" applyFill="1" applyAlignment="1">
      <alignment/>
    </xf>
    <xf numFmtId="0" fontId="75" fillId="0" borderId="0" xfId="0" applyFont="1" applyFill="1" applyAlignment="1">
      <alignment wrapText="1"/>
    </xf>
    <xf numFmtId="165" fontId="6" fillId="0" borderId="0" xfId="76" applyNumberFormat="1" applyFont="1" applyFill="1" applyBorder="1" applyAlignment="1">
      <alignment/>
    </xf>
    <xf numFmtId="165" fontId="6" fillId="0" borderId="12" xfId="76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40" fillId="0" borderId="0" xfId="76" applyNumberFormat="1" applyFont="1" applyFill="1" applyBorder="1" applyAlignment="1">
      <alignment/>
    </xf>
    <xf numFmtId="165" fontId="40" fillId="0" borderId="12" xfId="76" applyNumberFormat="1" applyFont="1" applyFill="1" applyBorder="1" applyAlignment="1">
      <alignment/>
    </xf>
    <xf numFmtId="165" fontId="6" fillId="0" borderId="21" xfId="76" applyNumberFormat="1" applyFont="1" applyFill="1" applyBorder="1" applyAlignment="1">
      <alignment/>
    </xf>
    <xf numFmtId="165" fontId="40" fillId="0" borderId="21" xfId="76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49" fontId="42" fillId="0" borderId="11" xfId="0" applyNumberFormat="1" applyFont="1" applyFill="1" applyBorder="1" applyAlignment="1">
      <alignment horizontal="right"/>
    </xf>
    <xf numFmtId="0" fontId="43" fillId="0" borderId="22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2" xfId="0" applyFont="1" applyFill="1" applyBorder="1" applyAlignment="1">
      <alignment horizontal="center" vertical="top"/>
    </xf>
    <xf numFmtId="0" fontId="43" fillId="0" borderId="24" xfId="0" applyFont="1" applyFill="1" applyBorder="1" applyAlignment="1">
      <alignment horizontal="center" vertical="top"/>
    </xf>
    <xf numFmtId="0" fontId="43" fillId="0" borderId="23" xfId="0" applyFont="1" applyFill="1" applyBorder="1" applyAlignment="1">
      <alignment horizontal="center" vertical="top"/>
    </xf>
    <xf numFmtId="0" fontId="66" fillId="0" borderId="11" xfId="0" applyFont="1" applyFill="1" applyBorder="1" applyAlignment="1">
      <alignment wrapText="1"/>
    </xf>
    <xf numFmtId="164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164" fontId="66" fillId="0" borderId="12" xfId="0" applyNumberFormat="1" applyFont="1" applyFill="1" applyBorder="1" applyAlignment="1">
      <alignment/>
    </xf>
    <xf numFmtId="0" fontId="66" fillId="0" borderId="11" xfId="0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2" fontId="66" fillId="0" borderId="12" xfId="0" applyNumberFormat="1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9" xfId="0" applyFont="1" applyFill="1" applyBorder="1" applyAlignment="1">
      <alignment/>
    </xf>
    <xf numFmtId="164" fontId="66" fillId="0" borderId="21" xfId="0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0" fontId="75" fillId="0" borderId="0" xfId="0" applyFont="1" applyFill="1" applyAlignment="1">
      <alignment/>
    </xf>
    <xf numFmtId="0" fontId="43" fillId="0" borderId="24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41" fillId="0" borderId="24" xfId="0" applyFont="1" applyFill="1" applyBorder="1" applyAlignment="1">
      <alignment wrapText="1"/>
    </xf>
    <xf numFmtId="0" fontId="41" fillId="0" borderId="23" xfId="0" applyFont="1" applyFill="1" applyBorder="1" applyAlignment="1">
      <alignment wrapText="1"/>
    </xf>
    <xf numFmtId="164" fontId="6" fillId="0" borderId="24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4" fillId="22" borderId="21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177" fontId="0" fillId="0" borderId="18" xfId="0" applyNumberFormat="1" applyFont="1" applyBorder="1" applyAlignment="1">
      <alignment vertical="top"/>
    </xf>
    <xf numFmtId="10" fontId="0" fillId="0" borderId="18" xfId="76" applyNumberFormat="1" applyFont="1" applyBorder="1" applyAlignment="1">
      <alignment/>
    </xf>
    <xf numFmtId="165" fontId="0" fillId="0" borderId="17" xfId="76" applyNumberFormat="1" applyFont="1" applyBorder="1" applyAlignment="1">
      <alignment/>
    </xf>
    <xf numFmtId="177" fontId="1" fillId="0" borderId="0" xfId="59" applyNumberFormat="1" applyFont="1" applyBorder="1" applyAlignment="1">
      <alignment horizontal="right" vertical="top"/>
      <protection/>
    </xf>
    <xf numFmtId="165" fontId="0" fillId="0" borderId="0" xfId="76" applyNumberFormat="1" applyFont="1" applyBorder="1" applyAlignment="1">
      <alignment/>
    </xf>
    <xf numFmtId="165" fontId="0" fillId="0" borderId="12" xfId="76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42" applyNumberFormat="1" applyFont="1" applyBorder="1" applyAlignment="1">
      <alignment/>
    </xf>
    <xf numFmtId="0" fontId="0" fillId="0" borderId="19" xfId="0" applyFont="1" applyBorder="1" applyAlignment="1">
      <alignment wrapText="1"/>
    </xf>
    <xf numFmtId="177" fontId="0" fillId="0" borderId="21" xfId="0" applyNumberFormat="1" applyFont="1" applyBorder="1" applyAlignment="1">
      <alignment/>
    </xf>
    <xf numFmtId="165" fontId="0" fillId="0" borderId="21" xfId="76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center"/>
    </xf>
    <xf numFmtId="0" fontId="64" fillId="0" borderId="19" xfId="0" applyFont="1" applyBorder="1" applyAlignment="1">
      <alignment/>
    </xf>
    <xf numFmtId="166" fontId="64" fillId="0" borderId="21" xfId="42" applyNumberFormat="1" applyFont="1" applyBorder="1" applyAlignment="1">
      <alignment/>
    </xf>
    <xf numFmtId="165" fontId="64" fillId="0" borderId="20" xfId="76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justify" wrapText="1"/>
    </xf>
    <xf numFmtId="164" fontId="0" fillId="0" borderId="20" xfId="0" applyNumberFormat="1" applyBorder="1" applyAlignment="1">
      <alignment/>
    </xf>
    <xf numFmtId="0" fontId="0" fillId="22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179" fontId="7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0" fillId="0" borderId="20" xfId="0" applyNumberFormat="1" applyBorder="1" applyAlignment="1">
      <alignment/>
    </xf>
    <xf numFmtId="0" fontId="66" fillId="0" borderId="11" xfId="0" applyFont="1" applyBorder="1" applyAlignment="1">
      <alignment/>
    </xf>
    <xf numFmtId="164" fontId="66" fillId="0" borderId="0" xfId="0" applyNumberFormat="1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22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76" fillId="22" borderId="0" xfId="0" applyFont="1" applyFill="1" applyAlignment="1">
      <alignment horizontal="left"/>
    </xf>
    <xf numFmtId="0" fontId="75" fillId="22" borderId="0" xfId="0" applyFont="1" applyFill="1" applyAlignment="1">
      <alignment horizontal="left" wrapText="1"/>
    </xf>
    <xf numFmtId="49" fontId="0" fillId="0" borderId="16" xfId="76" applyNumberFormat="1" applyFont="1" applyBorder="1" applyAlignment="1">
      <alignment horizontal="center" vertical="center"/>
    </xf>
    <xf numFmtId="49" fontId="0" fillId="0" borderId="11" xfId="76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76" fillId="22" borderId="18" xfId="0" applyNumberFormat="1" applyFont="1" applyFill="1" applyBorder="1" applyAlignment="1">
      <alignment horizontal="left" vertical="center"/>
    </xf>
    <xf numFmtId="0" fontId="75" fillId="22" borderId="0" xfId="0" applyFont="1" applyFill="1" applyAlignment="1">
      <alignment horizontal="left"/>
    </xf>
    <xf numFmtId="0" fontId="75" fillId="22" borderId="0" xfId="0" applyFont="1" applyFill="1" applyAlignment="1">
      <alignment horizontal="center"/>
    </xf>
    <xf numFmtId="0" fontId="64" fillId="22" borderId="0" xfId="0" applyFont="1" applyFill="1" applyAlignment="1">
      <alignment horizontal="left"/>
    </xf>
    <xf numFmtId="0" fontId="77" fillId="22" borderId="0" xfId="0" applyFont="1" applyFill="1" applyAlignment="1">
      <alignment horizontal="left"/>
    </xf>
    <xf numFmtId="0" fontId="76" fillId="22" borderId="0" xfId="0" applyFont="1" applyFill="1" applyAlignment="1">
      <alignment horizontal="center"/>
    </xf>
    <xf numFmtId="0" fontId="0" fillId="22" borderId="0" xfId="0" applyFill="1" applyAlignment="1">
      <alignment horizontal="lef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4" xfId="65"/>
    <cellStyle name="Normal 5" xfId="66"/>
    <cellStyle name="Normal 5 2" xfId="67"/>
    <cellStyle name="Normal 6" xfId="68"/>
    <cellStyle name="Normal 6 2" xfId="69"/>
    <cellStyle name="Normal 6 3" xfId="70"/>
    <cellStyle name="Normal 7" xfId="71"/>
    <cellStyle name="Normal 7 2" xfId="72"/>
    <cellStyle name="Normal 8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135"/>
          <c:w val="0.9445"/>
          <c:h val="0.87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Overview!$A$3</c:f>
              <c:strCache>
                <c:ptCount val="1"/>
                <c:pt idx="0">
                  <c:v>Humanitarian aid: China as a donor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Overview!$B$2:$L$2</c:f>
              <c:numCache/>
            </c:numRef>
          </c:cat>
          <c:val>
            <c:numRef>
              <c:f>Overview!$B$3:$L$3</c:f>
              <c:numCache/>
            </c:numRef>
          </c:val>
        </c:ser>
        <c:gapWidth val="77"/>
        <c:axId val="17876852"/>
        <c:axId val="26673941"/>
      </c:barChart>
      <c:lineChart>
        <c:grouping val="standard"/>
        <c:varyColors val="0"/>
        <c:ser>
          <c:idx val="0"/>
          <c:order val="1"/>
          <c:tx>
            <c:strRef>
              <c:f>Overview!$A$4</c:f>
              <c:strCache>
                <c:ptCount val="1"/>
                <c:pt idx="0">
                  <c:v>Humanitarian aid: China as a recipient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Overview!$B$2:$L$2</c:f>
              <c:numCache/>
            </c:numRef>
          </c:cat>
          <c:val>
            <c:numRef>
              <c:f>Overview!$B$4:$L$4</c:f>
              <c:numCache/>
            </c:numRef>
          </c:val>
          <c:smooth val="0"/>
        </c:ser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6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"/>
          <c:y val="0.911"/>
          <c:w val="0.729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"/>
          <c:y val="0.0525"/>
          <c:w val="0.53975"/>
          <c:h val="0.9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'given-received'!$B$8:$B$14</c:f>
              <c:strCache/>
            </c:strRef>
          </c:cat>
          <c:val>
            <c:numRef>
              <c:f>'given-received'!$C$8:$C$14</c:f>
              <c:numCache/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225"/>
          <c:w val="0.91525"/>
          <c:h val="0.8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timeline!$A$3</c:f>
              <c:strCache>
                <c:ptCount val="1"/>
                <c:pt idx="0">
                  <c:v>Foreign assistance - China as a donor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timeline!$B$1:$L$1</c:f>
              <c:numCache/>
            </c:numRef>
          </c:cat>
          <c:val>
            <c:numRef>
              <c:f>timeline!$B$3:$J$3</c:f>
              <c:numCache/>
            </c:numRef>
          </c:val>
        </c:ser>
        <c:ser>
          <c:idx val="0"/>
          <c:order val="3"/>
          <c:tx>
            <c:strRef>
              <c:f>timeline!$A$2</c:f>
              <c:strCache>
                <c:ptCount val="1"/>
                <c:pt idx="0">
                  <c:v>Total humanitarian aid - China as a donor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timeline!$B$1:$L$1</c:f>
              <c:numCache/>
            </c:numRef>
          </c:cat>
          <c:val>
            <c:numRef>
              <c:f>timeline!$B$2:$L$2</c:f>
              <c:numCache/>
            </c:numRef>
          </c:val>
        </c:ser>
        <c:overlap val="100"/>
        <c:axId val="38738878"/>
        <c:axId val="13105583"/>
      </c:barChart>
      <c:lineChart>
        <c:grouping val="standard"/>
        <c:varyColors val="0"/>
        <c:ser>
          <c:idx val="2"/>
          <c:order val="0"/>
          <c:tx>
            <c:strRef>
              <c:f>timeline!$A$5</c:f>
              <c:strCache>
                <c:ptCount val="1"/>
                <c:pt idx="0">
                  <c:v>Other ODA - China as a recipient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timeline!$B$1:$L$1</c:f>
              <c:numCache/>
            </c:numRef>
          </c:cat>
          <c:val>
            <c:numRef>
              <c:f>timeline!$B$5:$K$5</c:f>
              <c:numCache/>
            </c:numRef>
          </c:val>
          <c:smooth val="0"/>
        </c:ser>
        <c:ser>
          <c:idx val="1"/>
          <c:order val="1"/>
          <c:tx>
            <c:strRef>
              <c:f>timeline!$A$4</c:f>
              <c:strCache>
                <c:ptCount val="1"/>
                <c:pt idx="0">
                  <c:v>Total humanitarian aid - China as a recipient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timeline!$B$1:$L$1</c:f>
              <c:numCache/>
            </c:numRef>
          </c:cat>
          <c:val>
            <c:numRef>
              <c:f>timeline!$B$4:$L$4</c:f>
              <c:numCache/>
            </c:numRef>
          </c:val>
          <c:smooth val="0"/>
        </c:ser>
        <c:axId val="38738878"/>
        <c:axId val="1310558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8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5"/>
          <c:y val="0.899"/>
          <c:w val="0.896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31"/>
          <c:w val="0.6825"/>
          <c:h val="0.937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'who-what-how (2)'!$A$4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(2)'!$B$3:$G$3</c:f>
              <c:numCache/>
            </c:numRef>
          </c:cat>
          <c:val>
            <c:numRef>
              <c:f>'who-what-how (2)'!$B$4:$G$4</c:f>
              <c:numCache/>
            </c:numRef>
          </c:val>
        </c:ser>
        <c:ser>
          <c:idx val="2"/>
          <c:order val="1"/>
          <c:tx>
            <c:strRef>
              <c:f>'who-what-how (2)'!$A$5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(2)'!$B$3:$G$3</c:f>
              <c:numCache/>
            </c:numRef>
          </c:cat>
          <c:val>
            <c:numRef>
              <c:f>'who-what-how (2)'!$B$5:$G$5</c:f>
              <c:numCache/>
            </c:numRef>
          </c:val>
        </c:ser>
        <c:ser>
          <c:idx val="3"/>
          <c:order val="2"/>
          <c:tx>
            <c:strRef>
              <c:f>'who-what-how (2)'!$A$6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(2)'!$B$3:$G$3</c:f>
              <c:numCache/>
            </c:numRef>
          </c:cat>
          <c:val>
            <c:numRef>
              <c:f>'who-what-how (2)'!$B$6:$G$6</c:f>
              <c:numCache/>
            </c:numRef>
          </c:val>
        </c:ser>
        <c:ser>
          <c:idx val="4"/>
          <c:order val="3"/>
          <c:tx>
            <c:strRef>
              <c:f>'who-what-how (2)'!$A$7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(2)'!$B$3:$G$3</c:f>
              <c:numCache/>
            </c:numRef>
          </c:cat>
          <c:val>
            <c:numRef>
              <c:f>'who-what-how (2)'!$B$7:$G$7</c:f>
              <c:numCache/>
            </c:numRef>
          </c:val>
        </c:ser>
        <c:ser>
          <c:idx val="5"/>
          <c:order val="4"/>
          <c:tx>
            <c:strRef>
              <c:f>'who-what-how (2)'!$A$8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(2)'!$B$3:$G$3</c:f>
              <c:numCache/>
            </c:numRef>
          </c:cat>
          <c:val>
            <c:numRef>
              <c:f>'who-what-how (2)'!$B$8:$G$8</c:f>
              <c:numCache/>
            </c:numRef>
          </c:val>
        </c:ser>
        <c:ser>
          <c:idx val="6"/>
          <c:order val="5"/>
          <c:tx>
            <c:strRef>
              <c:f>'who-what-how (2)'!$A$9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(2)'!$B$3:$G$3</c:f>
              <c:numCache/>
            </c:numRef>
          </c:cat>
          <c:val>
            <c:numRef>
              <c:f>'who-what-how (2)'!$B$9:$G$9</c:f>
              <c:numCache/>
            </c:numRef>
          </c:val>
        </c:ser>
        <c:ser>
          <c:idx val="7"/>
          <c:order val="6"/>
          <c:tx>
            <c:strRef>
              <c:f>'who-what-how (2)'!$A$10</c:f>
              <c:strCache>
                <c:ptCount val="1"/>
                <c:pt idx="0">
                  <c:v>Economic recovery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(2)'!$B$3:$G$3</c:f>
              <c:numCache/>
            </c:numRef>
          </c:cat>
          <c:val>
            <c:numRef>
              <c:f>'who-what-how (2)'!$B$10:$G$10</c:f>
              <c:numCache/>
            </c:numRef>
          </c:val>
        </c:ser>
        <c:ser>
          <c:idx val="8"/>
          <c:order val="7"/>
          <c:tx>
            <c:strRef>
              <c:f>'who-what-how (2)'!$A$11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(2)'!$B$3:$G$3</c:f>
              <c:numCache/>
            </c:numRef>
          </c:cat>
          <c:val>
            <c:numRef>
              <c:f>'who-what-how (2)'!$B$11:$G$11</c:f>
              <c:numCache/>
            </c:numRef>
          </c:val>
        </c:ser>
        <c:overlap val="100"/>
        <c:axId val="50841384"/>
        <c:axId val="54919273"/>
      </c:barChart>
      <c:catAx>
        <c:axId val="5084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"/>
          <c:y val="0.06425"/>
          <c:w val="0.345"/>
          <c:h val="0.7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-0.00675"/>
          <c:w val="0.90575"/>
          <c:h val="0.90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'who-what-how (3)'!$A$4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 (3)'!$B$3:$E$3</c:f>
              <c:numCache/>
            </c:numRef>
          </c:cat>
          <c:val>
            <c:numRef>
              <c:f>'who-what-how (3)'!$B$4:$E$4</c:f>
              <c:numCache/>
            </c:numRef>
          </c:val>
        </c:ser>
        <c:ser>
          <c:idx val="3"/>
          <c:order val="1"/>
          <c:tx>
            <c:strRef>
              <c:f>'who-what-how (3)'!$A$5</c:f>
              <c:strCache>
                <c:ptCount val="1"/>
                <c:pt idx="0">
                  <c:v>PBF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 (3)'!$B$3:$E$3</c:f>
              <c:numCache/>
            </c:numRef>
          </c:cat>
          <c:val>
            <c:numRef>
              <c:f>'who-what-how (3)'!$B$5:$E$5</c:f>
              <c:numCache/>
            </c:numRef>
          </c:val>
        </c:ser>
        <c:gapWidth val="101"/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"/>
          <c:y val="0.912"/>
          <c:w val="0.20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-0.014"/>
          <c:w val="0.941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appeals!$A$3</c:f>
              <c:strCache>
                <c:ptCount val="1"/>
                <c:pt idx="0">
                  <c:v>Funding for UN CAP appeals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appeals!$B$2:$L$2</c:f>
              <c:numCache/>
            </c:numRef>
          </c:cat>
          <c:val>
            <c:numRef>
              <c:f>appeals!$B$3:$L$3</c:f>
              <c:numCache/>
            </c:numRef>
          </c:val>
        </c:ser>
        <c:ser>
          <c:idx val="1"/>
          <c:order val="1"/>
          <c:tx>
            <c:strRef>
              <c:f>appeals!$A$4</c:f>
              <c:strCache>
                <c:ptCount val="1"/>
                <c:pt idx="0">
                  <c:v>Other 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appeals!$B$2:$L$2</c:f>
              <c:numCache/>
            </c:numRef>
          </c:cat>
          <c:val>
            <c:numRef>
              <c:f>appeals!$B$4:$L$4</c:f>
              <c:numCache/>
            </c:numRef>
          </c:val>
        </c:ser>
        <c:overlap val="100"/>
        <c:gapWidth val="65"/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7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"/>
          <c:y val="0.9265"/>
          <c:w val="0.570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38100</xdr:rowOff>
    </xdr:from>
    <xdr:to>
      <xdr:col>5</xdr:col>
      <xdr:colOff>428625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371475" y="1200150"/>
        <a:ext cx="63436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19050</xdr:rowOff>
    </xdr:from>
    <xdr:to>
      <xdr:col>9</xdr:col>
      <xdr:colOff>371475</xdr:colOff>
      <xdr:row>16</xdr:row>
      <xdr:rowOff>133350</xdr:rowOff>
    </xdr:to>
    <xdr:graphicFrame>
      <xdr:nvGraphicFramePr>
        <xdr:cNvPr id="1" name="Chart 2"/>
        <xdr:cNvGraphicFramePr/>
      </xdr:nvGraphicFramePr>
      <xdr:xfrm>
        <a:off x="2476500" y="371475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7</xdr:row>
      <xdr:rowOff>76200</xdr:rowOff>
    </xdr:from>
    <xdr:to>
      <xdr:col>10</xdr:col>
      <xdr:colOff>47625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962025" y="1428750"/>
        <a:ext cx="7410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47625</xdr:rowOff>
    </xdr:from>
    <xdr:to>
      <xdr:col>6</xdr:col>
      <xdr:colOff>561975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123825" y="2600325"/>
        <a:ext cx="5800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47625</xdr:rowOff>
    </xdr:from>
    <xdr:to>
      <xdr:col>6</xdr:col>
      <xdr:colOff>200025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742950" y="1457325"/>
        <a:ext cx="3952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</xdr:row>
      <xdr:rowOff>19050</xdr:rowOff>
    </xdr:from>
    <xdr:to>
      <xdr:col>5</xdr:col>
      <xdr:colOff>161925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0" y="1590675"/>
        <a:ext cx="52959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ODA%20to%20WFP%20adjusted%201990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December%202009\DAC2a%20ODA%20Disbursements-WFP-09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8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2" max="2" width="35.00390625" style="0" customWidth="1"/>
    <col min="3" max="3" width="13.421875" style="0" customWidth="1"/>
    <col min="4" max="4" width="17.8515625" style="0" customWidth="1"/>
    <col min="5" max="5" width="16.7109375" style="0" customWidth="1"/>
    <col min="6" max="6" width="19.57421875" style="0" customWidth="1"/>
    <col min="7" max="7" width="13.421875" style="0" customWidth="1"/>
    <col min="8" max="8" width="19.00390625" style="0" customWidth="1"/>
    <col min="9" max="11" width="13.421875" style="0" customWidth="1"/>
    <col min="12" max="12" width="18.421875" style="0" customWidth="1"/>
    <col min="13" max="13" width="13.421875" style="0" customWidth="1"/>
  </cols>
  <sheetData>
    <row r="2" spans="2:13" ht="15.75" thickBot="1">
      <c r="B2" s="124" t="s">
        <v>126</v>
      </c>
      <c r="C2" s="124"/>
      <c r="D2" s="124"/>
      <c r="E2" s="124"/>
      <c r="F2" s="125"/>
      <c r="G2" s="125"/>
      <c r="H2" s="125"/>
      <c r="I2" s="125"/>
      <c r="J2" s="125"/>
      <c r="K2" s="125"/>
      <c r="L2" s="3"/>
      <c r="M2" s="3"/>
    </row>
    <row r="3" spans="2:13" ht="15.75" thickBot="1">
      <c r="B3" s="110" t="s">
        <v>94</v>
      </c>
      <c r="C3" s="111">
        <v>2000</v>
      </c>
      <c r="D3" s="111">
        <v>2001</v>
      </c>
      <c r="E3" s="111">
        <v>2002</v>
      </c>
      <c r="F3" s="111">
        <v>2003</v>
      </c>
      <c r="G3" s="111">
        <v>2004</v>
      </c>
      <c r="H3" s="111">
        <v>2005</v>
      </c>
      <c r="I3" s="111">
        <v>2006</v>
      </c>
      <c r="J3" s="111">
        <v>2007</v>
      </c>
      <c r="K3" s="111">
        <v>2008</v>
      </c>
      <c r="L3" s="111">
        <v>2009</v>
      </c>
      <c r="M3" s="112">
        <v>2010</v>
      </c>
    </row>
    <row r="4" spans="2:13" ht="15">
      <c r="B4" s="224" t="s">
        <v>93</v>
      </c>
      <c r="C4" s="114" t="s">
        <v>104</v>
      </c>
      <c r="D4" s="114" t="s">
        <v>107</v>
      </c>
      <c r="E4" s="114" t="s">
        <v>105</v>
      </c>
      <c r="F4" s="114" t="s">
        <v>111</v>
      </c>
      <c r="G4" s="114" t="s">
        <v>112</v>
      </c>
      <c r="H4" s="114" t="s">
        <v>114</v>
      </c>
      <c r="I4" s="114" t="s">
        <v>117</v>
      </c>
      <c r="J4" s="114" t="s">
        <v>120</v>
      </c>
      <c r="K4" s="114" t="s">
        <v>121</v>
      </c>
      <c r="L4" s="87" t="s">
        <v>33</v>
      </c>
      <c r="M4" s="115" t="s">
        <v>104</v>
      </c>
    </row>
    <row r="5" spans="2:13" ht="15">
      <c r="B5" s="225"/>
      <c r="C5" s="114">
        <v>5.1</v>
      </c>
      <c r="D5" s="114">
        <v>0.7</v>
      </c>
      <c r="E5" s="114">
        <v>0.1</v>
      </c>
      <c r="F5" s="114">
        <v>0.3</v>
      </c>
      <c r="G5" s="114">
        <v>1.9</v>
      </c>
      <c r="H5" s="114">
        <v>12.7</v>
      </c>
      <c r="I5" s="114">
        <v>0.3</v>
      </c>
      <c r="J5" s="114">
        <v>5.3</v>
      </c>
      <c r="K5" s="114">
        <v>5.3</v>
      </c>
      <c r="L5" s="87"/>
      <c r="M5" s="115">
        <v>17.8</v>
      </c>
    </row>
    <row r="6" spans="2:13" ht="15">
      <c r="B6" s="226">
        <v>2</v>
      </c>
      <c r="C6" s="114" t="s">
        <v>105</v>
      </c>
      <c r="D6" s="114" t="s">
        <v>108</v>
      </c>
      <c r="E6" s="114" t="s">
        <v>109</v>
      </c>
      <c r="F6" s="114" t="s">
        <v>33</v>
      </c>
      <c r="G6" s="114" t="s">
        <v>113</v>
      </c>
      <c r="H6" s="114" t="s">
        <v>115</v>
      </c>
      <c r="I6" s="114" t="s">
        <v>118</v>
      </c>
      <c r="J6" s="114" t="s">
        <v>108</v>
      </c>
      <c r="K6" s="114" t="s">
        <v>122</v>
      </c>
      <c r="L6" s="87" t="s">
        <v>33</v>
      </c>
      <c r="M6" s="115" t="s">
        <v>124</v>
      </c>
    </row>
    <row r="7" spans="2:13" ht="15">
      <c r="B7" s="226"/>
      <c r="C7" s="114">
        <v>0.5</v>
      </c>
      <c r="D7" s="114">
        <v>0.1</v>
      </c>
      <c r="E7" s="114">
        <v>0.1</v>
      </c>
      <c r="F7" s="114"/>
      <c r="G7" s="114">
        <v>1.2</v>
      </c>
      <c r="H7" s="114">
        <v>2.7</v>
      </c>
      <c r="I7" s="114">
        <v>0.2</v>
      </c>
      <c r="J7" s="114">
        <v>0.5</v>
      </c>
      <c r="K7" s="114">
        <v>0.5</v>
      </c>
      <c r="L7" s="87"/>
      <c r="M7" s="115">
        <v>9.9</v>
      </c>
    </row>
    <row r="8" spans="2:13" ht="15">
      <c r="B8" s="226">
        <v>3</v>
      </c>
      <c r="C8" s="114" t="s">
        <v>106</v>
      </c>
      <c r="D8" s="114" t="s">
        <v>33</v>
      </c>
      <c r="E8" s="114" t="s">
        <v>110</v>
      </c>
      <c r="F8" s="114" t="s">
        <v>33</v>
      </c>
      <c r="G8" s="114" t="s">
        <v>114</v>
      </c>
      <c r="H8" s="114" t="s">
        <v>116</v>
      </c>
      <c r="I8" s="114" t="s">
        <v>119</v>
      </c>
      <c r="J8" s="114" t="s">
        <v>104</v>
      </c>
      <c r="K8" s="114" t="s">
        <v>123</v>
      </c>
      <c r="L8" s="87" t="s">
        <v>33</v>
      </c>
      <c r="M8" s="115" t="s">
        <v>125</v>
      </c>
    </row>
    <row r="9" spans="2:13" ht="15.75" thickBot="1">
      <c r="B9" s="227"/>
      <c r="C9" s="118">
        <v>0.4</v>
      </c>
      <c r="D9" s="118"/>
      <c r="E9" s="119">
        <v>0.03</v>
      </c>
      <c r="F9" s="118"/>
      <c r="G9" s="118">
        <v>0.1</v>
      </c>
      <c r="H9" s="118">
        <v>2.4</v>
      </c>
      <c r="I9" s="119">
        <v>0.01</v>
      </c>
      <c r="J9" s="118">
        <v>0.3</v>
      </c>
      <c r="K9" s="118">
        <v>0.5</v>
      </c>
      <c r="L9" s="118"/>
      <c r="M9" s="120">
        <v>2</v>
      </c>
    </row>
    <row r="10" spans="2:13" ht="15">
      <c r="B10" s="228" t="s">
        <v>127</v>
      </c>
      <c r="C10" s="228"/>
      <c r="D10" s="228"/>
      <c r="E10" s="228"/>
      <c r="F10" s="228"/>
      <c r="G10" s="122"/>
      <c r="H10" s="122"/>
      <c r="I10" s="123"/>
      <c r="J10" s="122"/>
      <c r="K10" s="122"/>
      <c r="L10" s="122"/>
      <c r="M10" s="122"/>
    </row>
    <row r="13" spans="2:8" ht="15" customHeight="1" thickBot="1">
      <c r="B13" s="223" t="s">
        <v>128</v>
      </c>
      <c r="C13" s="223"/>
      <c r="D13" s="223"/>
      <c r="E13" s="223"/>
      <c r="F13" s="128"/>
      <c r="G13" s="128"/>
      <c r="H13" s="128"/>
    </row>
    <row r="14" spans="2:9" ht="15.75" thickBot="1">
      <c r="B14" s="143" t="s">
        <v>11</v>
      </c>
      <c r="C14" s="144">
        <v>2005</v>
      </c>
      <c r="D14" s="144">
        <v>2006</v>
      </c>
      <c r="E14" s="144">
        <v>2007</v>
      </c>
      <c r="F14" s="144">
        <v>2008</v>
      </c>
      <c r="G14" s="144">
        <v>2009</v>
      </c>
      <c r="H14" s="145">
        <v>2010</v>
      </c>
      <c r="I14" s="52"/>
    </row>
    <row r="15" spans="2:8" ht="15">
      <c r="B15" s="140" t="s">
        <v>7</v>
      </c>
      <c r="C15" s="129">
        <v>0.10923351598389762</v>
      </c>
      <c r="D15" s="129">
        <v>0.2026585934701762</v>
      </c>
      <c r="E15" s="129">
        <v>0.8628126524619217</v>
      </c>
      <c r="F15" s="129">
        <v>0.6717248932861327</v>
      </c>
      <c r="G15" s="129"/>
      <c r="H15" s="130">
        <v>0.8606418960955027</v>
      </c>
    </row>
    <row r="16" spans="2:8" ht="15">
      <c r="B16" s="140" t="s">
        <v>31</v>
      </c>
      <c r="C16" s="129">
        <v>0.023385496382638555</v>
      </c>
      <c r="D16" s="129">
        <v>0.3185478190491712</v>
      </c>
      <c r="E16" s="129">
        <v>0.02802606713156758</v>
      </c>
      <c r="F16" s="129"/>
      <c r="G16" s="129"/>
      <c r="H16" s="130">
        <v>0.030164091754220208</v>
      </c>
    </row>
    <row r="17" spans="2:8" ht="15">
      <c r="B17" s="140" t="s">
        <v>8</v>
      </c>
      <c r="C17" s="129">
        <v>0.27551177321488934</v>
      </c>
      <c r="D17" s="129">
        <v>0.4787935874806526</v>
      </c>
      <c r="E17" s="129">
        <v>0.1091612804065108</v>
      </c>
      <c r="F17" s="129">
        <v>0.3282751067138673</v>
      </c>
      <c r="G17" s="129">
        <v>1</v>
      </c>
      <c r="H17" s="130">
        <v>0.10919401215027714</v>
      </c>
    </row>
    <row r="18" spans="2:8" ht="15">
      <c r="B18" s="142" t="s">
        <v>10</v>
      </c>
      <c r="C18" s="131"/>
      <c r="D18" s="132"/>
      <c r="E18" s="132">
        <v>0.07277418693767386</v>
      </c>
      <c r="F18" s="132">
        <v>0.16556291390728478</v>
      </c>
      <c r="G18" s="132">
        <v>0.9615384615384615</v>
      </c>
      <c r="H18" s="133">
        <v>0.4143646408839779</v>
      </c>
    </row>
    <row r="19" spans="2:8" ht="15.75" thickBot="1">
      <c r="B19" s="141" t="s">
        <v>9</v>
      </c>
      <c r="C19" s="134">
        <v>0.5918692144185745</v>
      </c>
      <c r="D19" s="135"/>
      <c r="E19" s="135"/>
      <c r="F19" s="135"/>
      <c r="G19" s="135"/>
      <c r="H19" s="136"/>
    </row>
    <row r="20" spans="2:5" ht="15">
      <c r="B20" s="222" t="s">
        <v>129</v>
      </c>
      <c r="C20" s="222"/>
      <c r="D20" s="222"/>
      <c r="E20" s="222"/>
    </row>
    <row r="21" ht="15">
      <c r="I21" s="103"/>
    </row>
    <row r="23" spans="2:11" ht="15.75" thickBot="1">
      <c r="B23" s="121" t="s">
        <v>130</v>
      </c>
      <c r="C23" s="121"/>
      <c r="D23" s="121"/>
      <c r="E23" s="121"/>
      <c r="F23" s="162"/>
      <c r="G23" s="162"/>
      <c r="H23" s="162"/>
      <c r="I23" s="162"/>
      <c r="J23" s="162"/>
      <c r="K23" s="25"/>
    </row>
    <row r="24" spans="2:13" ht="15.75" thickBot="1">
      <c r="B24" s="146">
        <v>2005</v>
      </c>
      <c r="C24" s="147" t="s">
        <v>95</v>
      </c>
      <c r="D24" s="147">
        <v>2006</v>
      </c>
      <c r="E24" s="147" t="s">
        <v>95</v>
      </c>
      <c r="F24" s="147">
        <v>2007</v>
      </c>
      <c r="G24" s="147" t="s">
        <v>95</v>
      </c>
      <c r="H24" s="147">
        <v>2008</v>
      </c>
      <c r="I24" s="147" t="s">
        <v>95</v>
      </c>
      <c r="J24" s="147">
        <v>2009</v>
      </c>
      <c r="K24" s="147" t="s">
        <v>95</v>
      </c>
      <c r="L24" s="147">
        <v>2010</v>
      </c>
      <c r="M24" s="148" t="s">
        <v>95</v>
      </c>
    </row>
    <row r="25" spans="2:13" ht="26.25">
      <c r="B25" s="149" t="s">
        <v>62</v>
      </c>
      <c r="C25" s="150">
        <v>7.187282000000001</v>
      </c>
      <c r="D25" s="6" t="s">
        <v>63</v>
      </c>
      <c r="E25" s="150">
        <v>0.5</v>
      </c>
      <c r="F25" s="151" t="s">
        <v>62</v>
      </c>
      <c r="G25" s="150">
        <v>5.928013</v>
      </c>
      <c r="H25" s="151" t="s">
        <v>62</v>
      </c>
      <c r="I25" s="150">
        <v>6.179601</v>
      </c>
      <c r="J25" s="6" t="s">
        <v>5</v>
      </c>
      <c r="K25" s="150">
        <v>0.5</v>
      </c>
      <c r="L25" s="151" t="s">
        <v>62</v>
      </c>
      <c r="M25" s="152">
        <v>28.532001</v>
      </c>
    </row>
    <row r="26" spans="2:13" ht="15">
      <c r="B26" s="153" t="s">
        <v>64</v>
      </c>
      <c r="C26" s="150">
        <v>5.5</v>
      </c>
      <c r="D26" s="6" t="s">
        <v>65</v>
      </c>
      <c r="E26" s="150">
        <v>0.345963</v>
      </c>
      <c r="F26" s="6" t="s">
        <v>5</v>
      </c>
      <c r="G26" s="150">
        <v>0.5</v>
      </c>
      <c r="H26" s="6" t="s">
        <v>66</v>
      </c>
      <c r="I26" s="150">
        <v>2</v>
      </c>
      <c r="J26" s="6" t="s">
        <v>67</v>
      </c>
      <c r="K26" s="154">
        <v>0.02</v>
      </c>
      <c r="L26" s="6" t="s">
        <v>5</v>
      </c>
      <c r="M26" s="152">
        <v>1.5</v>
      </c>
    </row>
    <row r="27" spans="2:13" ht="26.25">
      <c r="B27" s="153" t="s">
        <v>70</v>
      </c>
      <c r="C27" s="150">
        <v>5.5</v>
      </c>
      <c r="D27" s="151" t="s">
        <v>62</v>
      </c>
      <c r="E27" s="150">
        <v>0.22010000000000002</v>
      </c>
      <c r="F27" s="6" t="s">
        <v>66</v>
      </c>
      <c r="G27" s="150">
        <v>0.25</v>
      </c>
      <c r="H27" s="6" t="s">
        <v>5</v>
      </c>
      <c r="I27" s="150">
        <v>0.5</v>
      </c>
      <c r="J27" s="6"/>
      <c r="K27" s="6"/>
      <c r="L27" s="151" t="s">
        <v>81</v>
      </c>
      <c r="M27" s="152">
        <v>1</v>
      </c>
    </row>
    <row r="28" spans="2:13" ht="26.25">
      <c r="B28" s="153" t="s">
        <v>63</v>
      </c>
      <c r="C28" s="150">
        <v>2</v>
      </c>
      <c r="D28" s="6" t="s">
        <v>67</v>
      </c>
      <c r="E28" s="154">
        <v>0.02</v>
      </c>
      <c r="F28" s="151" t="s">
        <v>69</v>
      </c>
      <c r="G28" s="150">
        <v>0.192555</v>
      </c>
      <c r="H28" s="6" t="s">
        <v>70</v>
      </c>
      <c r="I28" s="150">
        <v>0.5</v>
      </c>
      <c r="J28" s="6"/>
      <c r="K28" s="6"/>
      <c r="L28" s="6" t="s">
        <v>66</v>
      </c>
      <c r="M28" s="152">
        <v>1</v>
      </c>
    </row>
    <row r="29" spans="2:13" ht="15">
      <c r="B29" s="153" t="s">
        <v>68</v>
      </c>
      <c r="C29" s="150">
        <v>1.562</v>
      </c>
      <c r="D29" s="6"/>
      <c r="E29" s="6"/>
      <c r="F29" s="6"/>
      <c r="G29" s="150"/>
      <c r="H29" s="6" t="s">
        <v>67</v>
      </c>
      <c r="I29" s="154">
        <v>0.02</v>
      </c>
      <c r="J29" s="6"/>
      <c r="K29" s="6"/>
      <c r="L29" s="6" t="s">
        <v>64</v>
      </c>
      <c r="M29" s="152">
        <v>0.5</v>
      </c>
    </row>
    <row r="30" spans="2:13" ht="15">
      <c r="B30" s="149" t="s">
        <v>72</v>
      </c>
      <c r="C30" s="150">
        <v>1.34529</v>
      </c>
      <c r="D30" s="6"/>
      <c r="E30" s="6"/>
      <c r="F30" s="6"/>
      <c r="G30" s="150"/>
      <c r="H30" s="6"/>
      <c r="I30" s="6"/>
      <c r="J30" s="6"/>
      <c r="K30" s="6"/>
      <c r="L30" s="6" t="s">
        <v>68</v>
      </c>
      <c r="M30" s="152">
        <v>0.5</v>
      </c>
    </row>
    <row r="31" spans="2:13" ht="15">
      <c r="B31" s="153" t="s">
        <v>73</v>
      </c>
      <c r="C31" s="150">
        <v>1</v>
      </c>
      <c r="D31" s="6"/>
      <c r="E31" s="6"/>
      <c r="F31" s="6"/>
      <c r="G31" s="6"/>
      <c r="H31" s="6"/>
      <c r="I31" s="6"/>
      <c r="J31" s="6"/>
      <c r="K31" s="6"/>
      <c r="L31" s="6" t="s">
        <v>73</v>
      </c>
      <c r="M31" s="152">
        <v>0.1</v>
      </c>
    </row>
    <row r="32" spans="2:13" ht="15">
      <c r="B32" s="153" t="s">
        <v>66</v>
      </c>
      <c r="C32" s="155">
        <v>1</v>
      </c>
      <c r="D32" s="6"/>
      <c r="E32" s="6"/>
      <c r="F32" s="6"/>
      <c r="G32" s="6"/>
      <c r="H32" s="6"/>
      <c r="I32" s="6"/>
      <c r="J32" s="6"/>
      <c r="K32" s="6"/>
      <c r="L32" s="6" t="s">
        <v>67</v>
      </c>
      <c r="M32" s="156">
        <v>0.02</v>
      </c>
    </row>
    <row r="33" spans="2:13" ht="15">
      <c r="B33" s="153" t="s">
        <v>67</v>
      </c>
      <c r="C33" s="150">
        <v>0.56598</v>
      </c>
      <c r="D33" s="6"/>
      <c r="E33" s="6"/>
      <c r="F33" s="6"/>
      <c r="G33" s="6"/>
      <c r="H33" s="6"/>
      <c r="I33" s="6"/>
      <c r="J33" s="6"/>
      <c r="K33" s="6"/>
      <c r="L33" s="6"/>
      <c r="M33" s="157"/>
    </row>
    <row r="34" spans="2:13" ht="15.75" thickBot="1">
      <c r="B34" s="158" t="s">
        <v>71</v>
      </c>
      <c r="C34" s="159">
        <v>0.5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1"/>
    </row>
    <row r="35" spans="2:5" ht="15">
      <c r="B35" s="222" t="s">
        <v>129</v>
      </c>
      <c r="C35" s="222"/>
      <c r="D35" s="222"/>
      <c r="E35" s="222"/>
    </row>
    <row r="38" spans="2:6" ht="15.75" thickBot="1">
      <c r="B38" s="172" t="s">
        <v>135</v>
      </c>
      <c r="C38" s="172"/>
      <c r="D38" s="172"/>
      <c r="E38" s="173"/>
      <c r="F38" s="173"/>
    </row>
    <row r="39" spans="2:6" ht="52.5" thickBot="1">
      <c r="B39" s="137" t="s">
        <v>134</v>
      </c>
      <c r="C39" s="166" t="s">
        <v>43</v>
      </c>
      <c r="D39" s="166" t="s">
        <v>131</v>
      </c>
      <c r="E39" s="166" t="s">
        <v>16</v>
      </c>
      <c r="F39" s="167" t="s">
        <v>132</v>
      </c>
    </row>
    <row r="40" spans="2:6" ht="30">
      <c r="B40" s="188" t="s">
        <v>37</v>
      </c>
      <c r="C40" s="174">
        <v>0.096772</v>
      </c>
      <c r="D40" s="175">
        <v>1780.509639</v>
      </c>
      <c r="E40" s="176">
        <f>C40/1196.693956</f>
        <v>8.086612246581781E-05</v>
      </c>
      <c r="F40" s="177">
        <v>0.328</v>
      </c>
    </row>
    <row r="41" spans="2:6" ht="30">
      <c r="B41" s="189" t="s">
        <v>38</v>
      </c>
      <c r="C41" s="165">
        <v>17.249979999999997</v>
      </c>
      <c r="D41" s="178">
        <v>1409.095486</v>
      </c>
      <c r="E41" s="179">
        <f>C41/1247.633523</f>
        <v>0.013826159430632739</v>
      </c>
      <c r="F41" s="180">
        <v>0.115</v>
      </c>
    </row>
    <row r="42" spans="2:6" ht="15">
      <c r="B42" s="189" t="s">
        <v>39</v>
      </c>
      <c r="C42" s="165">
        <v>0.562</v>
      </c>
      <c r="D42" s="181">
        <v>561.321321</v>
      </c>
      <c r="E42" s="179">
        <f>C42/367.68984</f>
        <v>0.0015284621408086774</v>
      </c>
      <c r="F42" s="180">
        <v>0.345</v>
      </c>
    </row>
    <row r="43" spans="2:6" ht="15">
      <c r="B43" s="189" t="s">
        <v>40</v>
      </c>
      <c r="C43" s="165">
        <v>0.25</v>
      </c>
      <c r="D43" s="181">
        <v>145.242337</v>
      </c>
      <c r="E43" s="179">
        <f>C43/116.823032</f>
        <v>0.0021399889706680444</v>
      </c>
      <c r="F43" s="180">
        <v>0.196</v>
      </c>
    </row>
    <row r="44" spans="2:6" ht="15">
      <c r="B44" s="189" t="s">
        <v>41</v>
      </c>
      <c r="C44" s="165">
        <v>0.5</v>
      </c>
      <c r="D44" s="181">
        <v>662.543578</v>
      </c>
      <c r="E44" s="179">
        <f>C44/476.455879</f>
        <v>0.0010494151127894888</v>
      </c>
      <c r="F44" s="180">
        <v>0.281</v>
      </c>
    </row>
    <row r="45" spans="2:6" ht="30">
      <c r="B45" s="190" t="s">
        <v>85</v>
      </c>
      <c r="C45" s="182">
        <v>1.7</v>
      </c>
      <c r="D45" s="183">
        <v>1502</v>
      </c>
      <c r="E45" s="179">
        <f>C45/1076</f>
        <v>0.0015799256505576208</v>
      </c>
      <c r="F45" s="180">
        <v>0.281</v>
      </c>
    </row>
    <row r="46" spans="2:6" ht="15.75" thickBot="1">
      <c r="B46" s="190" t="s">
        <v>82</v>
      </c>
      <c r="C46" s="182">
        <v>0.5</v>
      </c>
      <c r="D46" s="181">
        <v>775</v>
      </c>
      <c r="E46" s="179">
        <f>C46/350.8</f>
        <v>0.0014253135689851768</v>
      </c>
      <c r="F46" s="180">
        <v>0.506</v>
      </c>
    </row>
    <row r="47" spans="2:6" ht="15.75" thickBot="1">
      <c r="B47" s="137" t="s">
        <v>133</v>
      </c>
      <c r="C47" s="168"/>
      <c r="D47" s="169"/>
      <c r="E47" s="170"/>
      <c r="F47" s="171"/>
    </row>
    <row r="48" spans="2:6" ht="30.75" thickBot="1">
      <c r="B48" s="184" t="s">
        <v>42</v>
      </c>
      <c r="C48" s="185">
        <v>0.345963</v>
      </c>
      <c r="D48" s="185">
        <v>350.735786</v>
      </c>
      <c r="E48" s="186">
        <v>0.0013724200211971125</v>
      </c>
      <c r="F48" s="187">
        <v>0.2812753672076108</v>
      </c>
    </row>
    <row r="49" spans="2:5" ht="15">
      <c r="B49" s="222" t="s">
        <v>129</v>
      </c>
      <c r="C49" s="222"/>
      <c r="D49" s="222"/>
      <c r="E49" s="222"/>
    </row>
    <row r="52" spans="2:5" ht="15.75" thickBot="1">
      <c r="B52" s="124" t="s">
        <v>136</v>
      </c>
      <c r="C52" s="124"/>
      <c r="D52" s="125"/>
      <c r="E52" s="125"/>
    </row>
    <row r="53" spans="2:5" ht="15.75" thickBot="1">
      <c r="B53" s="143" t="s">
        <v>98</v>
      </c>
      <c r="C53" s="144">
        <v>2009</v>
      </c>
      <c r="D53" s="163" t="s">
        <v>28</v>
      </c>
      <c r="E53" s="164" t="s">
        <v>29</v>
      </c>
    </row>
    <row r="54" spans="2:5" ht="45">
      <c r="B54" s="196" t="s">
        <v>27</v>
      </c>
      <c r="C54" s="191">
        <v>13</v>
      </c>
      <c r="D54" s="192">
        <v>225</v>
      </c>
      <c r="E54" s="180">
        <f aca="true" t="shared" si="0" ref="E54:E67">C54/D54</f>
        <v>0.057777777777777775</v>
      </c>
    </row>
    <row r="55" spans="2:5" ht="30">
      <c r="B55" s="196" t="s">
        <v>45</v>
      </c>
      <c r="C55" s="191">
        <v>145</v>
      </c>
      <c r="D55" s="192">
        <v>8879</v>
      </c>
      <c r="E55" s="180">
        <f t="shared" si="0"/>
        <v>0.016330667868003152</v>
      </c>
    </row>
    <row r="56" spans="2:5" ht="60">
      <c r="B56" s="197" t="s">
        <v>30</v>
      </c>
      <c r="C56" s="191">
        <v>234</v>
      </c>
      <c r="D56" s="192">
        <v>18434</v>
      </c>
      <c r="E56" s="180">
        <f t="shared" si="0"/>
        <v>0.012693935119887164</v>
      </c>
    </row>
    <row r="57" spans="2:5" ht="30">
      <c r="B57" s="198" t="s">
        <v>46</v>
      </c>
      <c r="C57" s="191">
        <v>323</v>
      </c>
      <c r="D57" s="192">
        <v>10667</v>
      </c>
      <c r="E57" s="180">
        <f t="shared" si="0"/>
        <v>0.030280303740508108</v>
      </c>
    </row>
    <row r="58" spans="2:5" ht="30">
      <c r="B58" s="198" t="s">
        <v>20</v>
      </c>
      <c r="C58" s="191">
        <v>343</v>
      </c>
      <c r="D58" s="192">
        <v>12543</v>
      </c>
      <c r="E58" s="180">
        <f t="shared" si="0"/>
        <v>0.02734593000079726</v>
      </c>
    </row>
    <row r="59" spans="2:5" ht="30">
      <c r="B59" s="190" t="s">
        <v>21</v>
      </c>
      <c r="C59" s="191">
        <v>2</v>
      </c>
      <c r="D59" s="192">
        <v>308</v>
      </c>
      <c r="E59" s="180">
        <f t="shared" si="0"/>
        <v>0.006493506493506494</v>
      </c>
    </row>
    <row r="60" spans="2:5" ht="45">
      <c r="B60" s="190" t="s">
        <v>22</v>
      </c>
      <c r="C60" s="191">
        <v>18</v>
      </c>
      <c r="D60" s="192">
        <v>1939</v>
      </c>
      <c r="E60" s="180">
        <f t="shared" si="0"/>
        <v>0.009283135636926251</v>
      </c>
    </row>
    <row r="61" spans="2:5" ht="30">
      <c r="B61" s="190" t="s">
        <v>23</v>
      </c>
      <c r="C61" s="191">
        <v>578</v>
      </c>
      <c r="D61" s="192">
        <v>12708</v>
      </c>
      <c r="E61" s="180">
        <f t="shared" si="0"/>
        <v>0.0454831602140384</v>
      </c>
    </row>
    <row r="62" spans="2:5" ht="30">
      <c r="B62" s="199" t="s">
        <v>24</v>
      </c>
      <c r="C62" s="191">
        <v>476</v>
      </c>
      <c r="D62" s="192">
        <v>9933</v>
      </c>
      <c r="E62" s="180">
        <f t="shared" si="0"/>
        <v>0.04792107117688513</v>
      </c>
    </row>
    <row r="63" spans="2:5" ht="30">
      <c r="B63" s="199" t="s">
        <v>47</v>
      </c>
      <c r="C63" s="191">
        <v>23</v>
      </c>
      <c r="D63" s="192">
        <v>1575</v>
      </c>
      <c r="E63" s="180">
        <f t="shared" si="0"/>
        <v>0.014603174603174604</v>
      </c>
    </row>
    <row r="64" spans="2:5" ht="30">
      <c r="B64" s="190" t="s">
        <v>25</v>
      </c>
      <c r="C64" s="191">
        <v>8</v>
      </c>
      <c r="D64" s="192">
        <v>9153</v>
      </c>
      <c r="E64" s="180">
        <f t="shared" si="0"/>
        <v>0.0008740303725554463</v>
      </c>
    </row>
    <row r="65" spans="2:5" ht="30">
      <c r="B65" s="190" t="s">
        <v>48</v>
      </c>
      <c r="C65" s="191">
        <v>4</v>
      </c>
      <c r="D65" s="192">
        <v>154</v>
      </c>
      <c r="E65" s="180">
        <f t="shared" si="0"/>
        <v>0.025974025974025976</v>
      </c>
    </row>
    <row r="66" spans="2:5" ht="15">
      <c r="B66" s="190" t="s">
        <v>26</v>
      </c>
      <c r="C66" s="191">
        <f>SUM(C54:C65)</f>
        <v>2167</v>
      </c>
      <c r="D66" s="191">
        <f>SUM(D54:D65)</f>
        <v>86518</v>
      </c>
      <c r="E66" s="180">
        <f t="shared" si="0"/>
        <v>0.025046811068217018</v>
      </c>
    </row>
    <row r="67" spans="2:5" ht="15.75" thickBot="1">
      <c r="B67" s="193" t="s">
        <v>12</v>
      </c>
      <c r="C67" s="194">
        <f>SUM(C54:C65)</f>
        <v>2167</v>
      </c>
      <c r="D67" s="194">
        <f>SUM(D54:D65)</f>
        <v>86518</v>
      </c>
      <c r="E67" s="195">
        <f t="shared" si="0"/>
        <v>0.025046811068217018</v>
      </c>
    </row>
    <row r="68" spans="2:4" ht="15">
      <c r="B68" s="127" t="s">
        <v>137</v>
      </c>
      <c r="C68" s="126"/>
      <c r="D68" s="126"/>
    </row>
  </sheetData>
  <sheetProtection/>
  <mergeCells count="8">
    <mergeCell ref="B20:E20"/>
    <mergeCell ref="B13:E13"/>
    <mergeCell ref="B35:E35"/>
    <mergeCell ref="B49:E49"/>
    <mergeCell ref="B4:B5"/>
    <mergeCell ref="B6:B7"/>
    <mergeCell ref="B8:B9"/>
    <mergeCell ref="B10:F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12.8515625" style="16" customWidth="1"/>
    <col min="2" max="16384" width="9.140625" style="16" customWidth="1"/>
  </cols>
  <sheetData>
    <row r="1" ht="15.75" customHeight="1">
      <c r="A1" s="18" t="s">
        <v>18</v>
      </c>
    </row>
    <row r="2" ht="14.25" customHeight="1">
      <c r="A2" s="42" t="s">
        <v>49</v>
      </c>
    </row>
    <row r="3" ht="14.25" customHeight="1">
      <c r="A3" s="42" t="s">
        <v>50</v>
      </c>
    </row>
    <row r="4" spans="1:3" ht="14.25" customHeight="1">
      <c r="A4" s="42" t="s">
        <v>51</v>
      </c>
      <c r="C4"/>
    </row>
    <row r="5" ht="14.25" customHeight="1">
      <c r="A5" s="42" t="s">
        <v>52</v>
      </c>
    </row>
    <row r="6" ht="14.25" customHeight="1">
      <c r="A6" s="42" t="s">
        <v>53</v>
      </c>
    </row>
    <row r="7" ht="14.25" customHeight="1">
      <c r="A7" s="42" t="s">
        <v>54</v>
      </c>
    </row>
    <row r="8" ht="14.25" customHeight="1">
      <c r="A8" s="42" t="s">
        <v>55</v>
      </c>
    </row>
    <row r="9" ht="14.25" customHeight="1">
      <c r="A9" s="42" t="s">
        <v>56</v>
      </c>
    </row>
    <row r="10" ht="14.25" customHeight="1">
      <c r="A10" s="42" t="s">
        <v>57</v>
      </c>
    </row>
    <row r="11" ht="14.25" customHeight="1">
      <c r="A11" s="42" t="s">
        <v>86</v>
      </c>
    </row>
    <row r="12" ht="14.25" customHeight="1">
      <c r="A12" s="42" t="s">
        <v>58</v>
      </c>
    </row>
    <row r="13" ht="14.25" customHeight="1">
      <c r="A13" s="42" t="s">
        <v>59</v>
      </c>
    </row>
    <row r="14" ht="14.25" customHeight="1">
      <c r="A14" s="17"/>
    </row>
    <row r="15" ht="14.25" customHeight="1">
      <c r="A15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9" sqref="I19"/>
    </sheetView>
  </sheetViews>
  <sheetFormatPr defaultColWidth="9.140625" defaultRowHeight="15"/>
  <cols>
    <col min="1" max="1" width="35.140625" style="0" bestFit="1" customWidth="1"/>
    <col min="2" max="2" width="18.00390625" style="0" bestFit="1" customWidth="1"/>
    <col min="3" max="3" width="11.00390625" style="0" bestFit="1" customWidth="1"/>
    <col min="4" max="4" width="13.7109375" style="0" bestFit="1" customWidth="1"/>
    <col min="5" max="5" width="16.421875" style="0" customWidth="1"/>
    <col min="6" max="6" width="11.421875" style="0" customWidth="1"/>
    <col min="7" max="7" width="9.28125" style="0" bestFit="1" customWidth="1"/>
    <col min="8" max="8" width="11.140625" style="0" customWidth="1"/>
    <col min="9" max="9" width="11.57421875" style="0" customWidth="1"/>
    <col min="10" max="10" width="12.7109375" style="0" customWidth="1"/>
  </cols>
  <sheetData>
    <row r="1" ht="15.75" thickBot="1">
      <c r="A1" s="12"/>
    </row>
    <row r="2" spans="1:12" ht="15.75" thickBot="1">
      <c r="A2" s="143"/>
      <c r="B2" s="144">
        <v>2000</v>
      </c>
      <c r="C2" s="144">
        <v>2001</v>
      </c>
      <c r="D2" s="144">
        <v>2002</v>
      </c>
      <c r="E2" s="144">
        <v>2003</v>
      </c>
      <c r="F2" s="144">
        <v>2004</v>
      </c>
      <c r="G2" s="144">
        <v>2005</v>
      </c>
      <c r="H2" s="144">
        <v>2006</v>
      </c>
      <c r="I2" s="144">
        <v>2007</v>
      </c>
      <c r="J2" s="144">
        <v>2008</v>
      </c>
      <c r="K2" s="144">
        <v>2009</v>
      </c>
      <c r="L2" s="145">
        <v>2010</v>
      </c>
    </row>
    <row r="3" spans="1:14" ht="15">
      <c r="A3" t="s">
        <v>34</v>
      </c>
      <c r="B3" s="2">
        <v>5.969930999999998</v>
      </c>
      <c r="C3" s="2">
        <v>0.788487</v>
      </c>
      <c r="D3" s="2">
        <v>0.207345</v>
      </c>
      <c r="E3" s="2">
        <v>0.251664</v>
      </c>
      <c r="F3" s="2">
        <v>3.1647749999999997</v>
      </c>
      <c r="G3" s="2">
        <v>65.79740600000001</v>
      </c>
      <c r="H3" s="2">
        <v>1.086063</v>
      </c>
      <c r="I3" s="2">
        <v>6.870568</v>
      </c>
      <c r="J3" s="2">
        <v>9.199601</v>
      </c>
      <c r="K3" s="2">
        <v>0.52</v>
      </c>
      <c r="L3" s="55">
        <v>33.152001000000006</v>
      </c>
      <c r="M3" s="2"/>
      <c r="N3" s="60"/>
    </row>
    <row r="4" spans="1:13" ht="15">
      <c r="A4" t="s">
        <v>35</v>
      </c>
      <c r="B4" s="2">
        <v>16.034432683691318</v>
      </c>
      <c r="C4" s="2">
        <v>27.008699455298018</v>
      </c>
      <c r="D4" s="2">
        <v>36.47947485022913</v>
      </c>
      <c r="E4" s="2">
        <v>53.04203183197255</v>
      </c>
      <c r="F4" s="2">
        <v>19.596694575074626</v>
      </c>
      <c r="G4" s="2">
        <v>20.074465921427507</v>
      </c>
      <c r="H4" s="2">
        <v>2.31</v>
      </c>
      <c r="I4" s="2">
        <v>5.710000000000001</v>
      </c>
      <c r="J4" s="2">
        <v>104.495731</v>
      </c>
      <c r="K4" s="43">
        <v>18.46</v>
      </c>
      <c r="L4" s="2">
        <v>11.929173</v>
      </c>
      <c r="M4" s="2"/>
    </row>
    <row r="6" spans="1:11" ht="15">
      <c r="A6" s="121" t="s">
        <v>138</v>
      </c>
      <c r="B6" s="121"/>
      <c r="C6" s="121"/>
      <c r="D6" s="162"/>
      <c r="E6" s="162"/>
      <c r="F6" s="162"/>
      <c r="G6" s="162"/>
      <c r="H6" s="162"/>
      <c r="I6" s="162"/>
      <c r="J6" s="162"/>
      <c r="K6" s="162"/>
    </row>
    <row r="7" spans="8:10" ht="15">
      <c r="H7" s="71"/>
      <c r="I7" s="41"/>
      <c r="J7" s="41"/>
    </row>
    <row r="8" spans="8:10" ht="15">
      <c r="H8" s="46"/>
      <c r="I8" s="46"/>
      <c r="J8" s="46"/>
    </row>
    <row r="9" spans="8:10" ht="15">
      <c r="H9" s="12"/>
      <c r="I9" s="12"/>
      <c r="J9" s="12"/>
    </row>
    <row r="12" spans="2:5" ht="15">
      <c r="B12" s="2"/>
      <c r="D12" s="47"/>
      <c r="E12" s="48"/>
    </row>
    <row r="23" spans="1:6" ht="15">
      <c r="A23" s="222" t="s">
        <v>139</v>
      </c>
      <c r="B23" s="222"/>
      <c r="C23" s="222"/>
      <c r="D23" s="222"/>
      <c r="E23" s="222"/>
      <c r="F23" s="222"/>
    </row>
    <row r="27" spans="1:7" ht="75">
      <c r="A27" s="31"/>
      <c r="B27" s="72" t="s">
        <v>32</v>
      </c>
      <c r="C27" s="72" t="s">
        <v>74</v>
      </c>
      <c r="D27" s="72" t="s">
        <v>88</v>
      </c>
      <c r="E27" s="72" t="s">
        <v>89</v>
      </c>
      <c r="F27" s="72" t="s">
        <v>90</v>
      </c>
      <c r="G27" s="72" t="s">
        <v>91</v>
      </c>
    </row>
    <row r="28" spans="1:7" ht="15">
      <c r="A28" s="4"/>
      <c r="B28" s="73" t="s">
        <v>95</v>
      </c>
      <c r="C28" s="73" t="s">
        <v>101</v>
      </c>
      <c r="D28" s="73" t="s">
        <v>95</v>
      </c>
      <c r="E28" s="73" t="s">
        <v>101</v>
      </c>
      <c r="F28" s="73" t="s">
        <v>4</v>
      </c>
      <c r="G28" s="73" t="s">
        <v>4</v>
      </c>
    </row>
    <row r="29" spans="1:7" ht="15">
      <c r="A29" s="74" t="s">
        <v>75</v>
      </c>
      <c r="B29" s="76">
        <v>93</v>
      </c>
      <c r="C29" s="75">
        <v>6.5</v>
      </c>
      <c r="D29" s="80">
        <v>9</v>
      </c>
      <c r="E29" s="76" t="s">
        <v>33</v>
      </c>
      <c r="F29" s="34">
        <v>0.0064285714285714285</v>
      </c>
      <c r="G29" s="77" t="s">
        <v>33</v>
      </c>
    </row>
    <row r="30" spans="1:7" ht="15">
      <c r="A30" s="74" t="s">
        <v>3</v>
      </c>
      <c r="B30" s="76">
        <v>285</v>
      </c>
      <c r="C30" s="76">
        <v>16.5</v>
      </c>
      <c r="D30" s="81">
        <v>104</v>
      </c>
      <c r="E30" s="78">
        <v>1.5</v>
      </c>
      <c r="F30" s="79">
        <v>0.07428571428571429</v>
      </c>
      <c r="G30" s="76">
        <v>1.0714285714285714</v>
      </c>
    </row>
    <row r="31" ht="15">
      <c r="A31" s="45" t="s">
        <v>76</v>
      </c>
    </row>
  </sheetData>
  <sheetProtection/>
  <mergeCells count="1">
    <mergeCell ref="A23:F2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1" sqref="I21"/>
    </sheetView>
  </sheetViews>
  <sheetFormatPr defaultColWidth="9.140625" defaultRowHeight="15"/>
  <cols>
    <col min="1" max="1" width="10.28125" style="3" customWidth="1"/>
    <col min="2" max="2" width="12.421875" style="3" customWidth="1"/>
    <col min="3" max="3" width="9.140625" style="3" customWidth="1"/>
    <col min="4" max="4" width="17.57421875" style="3" customWidth="1"/>
    <col min="5" max="5" width="9.140625" style="3" customWidth="1"/>
    <col min="6" max="6" width="11.140625" style="3" customWidth="1"/>
    <col min="7" max="7" width="10.421875" style="3" customWidth="1"/>
    <col min="8" max="8" width="10.8515625" style="3" customWidth="1"/>
    <col min="9" max="9" width="9.140625" style="3" customWidth="1"/>
    <col min="10" max="10" width="11.57421875" style="3" customWidth="1"/>
    <col min="11" max="11" width="9.140625" style="3" customWidth="1"/>
    <col min="12" max="12" width="9.7109375" style="3" customWidth="1"/>
    <col min="13" max="16384" width="9.140625" style="3" customWidth="1"/>
  </cols>
  <sheetData>
    <row r="2" spans="2:8" ht="15">
      <c r="B2" s="229" t="s">
        <v>141</v>
      </c>
      <c r="C2" s="229"/>
      <c r="D2" s="229"/>
      <c r="E2" s="229"/>
      <c r="F2" s="229"/>
      <c r="G2" s="229"/>
      <c r="H2" s="229"/>
    </row>
    <row r="5" ht="15">
      <c r="A5" s="36"/>
    </row>
    <row r="6" ht="15.75" thickBot="1">
      <c r="A6" s="36"/>
    </row>
    <row r="7" spans="1:3" ht="15.75" thickBot="1">
      <c r="A7" s="36"/>
      <c r="B7" s="106" t="s">
        <v>95</v>
      </c>
      <c r="C7" s="107">
        <v>2010</v>
      </c>
    </row>
    <row r="8" spans="2:3" ht="15">
      <c r="B8" s="108" t="s">
        <v>1</v>
      </c>
      <c r="C8" s="109">
        <v>17.75148</v>
      </c>
    </row>
    <row r="9" spans="2:3" ht="15">
      <c r="B9" s="108" t="s">
        <v>0</v>
      </c>
      <c r="C9" s="109">
        <v>9.648457</v>
      </c>
    </row>
    <row r="10" spans="2:3" ht="15">
      <c r="B10" s="53" t="s">
        <v>77</v>
      </c>
      <c r="C10" s="109">
        <v>2</v>
      </c>
    </row>
    <row r="11" spans="2:3" ht="15">
      <c r="B11" s="108" t="s">
        <v>2</v>
      </c>
      <c r="C11" s="109">
        <v>1</v>
      </c>
    </row>
    <row r="12" spans="2:3" ht="15">
      <c r="B12" s="108" t="s">
        <v>36</v>
      </c>
      <c r="C12" s="109">
        <v>0.732064</v>
      </c>
    </row>
    <row r="13" spans="2:3" ht="15">
      <c r="B13" s="53" t="s">
        <v>78</v>
      </c>
      <c r="C13" s="109">
        <v>0.5</v>
      </c>
    </row>
    <row r="14" spans="2:3" ht="15.75" thickBot="1">
      <c r="B14" s="98" t="s">
        <v>9</v>
      </c>
      <c r="C14" s="200">
        <v>1.52</v>
      </c>
    </row>
    <row r="15" spans="1:2" ht="15">
      <c r="A15" s="33"/>
      <c r="B15" s="49"/>
    </row>
    <row r="16" spans="1:2" ht="15">
      <c r="A16" s="33"/>
      <c r="B16" s="50"/>
    </row>
    <row r="17" spans="1:2" ht="15">
      <c r="A17" s="33"/>
      <c r="B17" s="49"/>
    </row>
    <row r="18" spans="1:8" ht="15">
      <c r="A18" s="33"/>
      <c r="B18" s="49"/>
      <c r="D18" s="222" t="s">
        <v>140</v>
      </c>
      <c r="E18" s="222"/>
      <c r="F18" s="222"/>
      <c r="G18" s="222"/>
      <c r="H18" s="222"/>
    </row>
    <row r="19" spans="1:2" ht="15">
      <c r="A19" s="33"/>
      <c r="B19" s="49"/>
    </row>
    <row r="20" spans="1:2" ht="15">
      <c r="A20" s="33"/>
      <c r="B20" s="49"/>
    </row>
    <row r="21" spans="1:2" ht="15">
      <c r="A21" s="33"/>
      <c r="B21" s="49"/>
    </row>
    <row r="22" spans="1:2" ht="12.75">
      <c r="A22" s="49"/>
      <c r="B22" s="49"/>
    </row>
    <row r="23" spans="1:2" ht="12.75">
      <c r="A23" s="49"/>
      <c r="B23" s="49"/>
    </row>
    <row r="24" spans="1:2" ht="12.75">
      <c r="A24" s="49"/>
      <c r="B24" s="49"/>
    </row>
    <row r="25" spans="1:2" ht="12.75">
      <c r="A25" s="49"/>
      <c r="B25" s="49"/>
    </row>
    <row r="26" spans="1:2" ht="12.75">
      <c r="A26" s="49"/>
      <c r="B26" s="49"/>
    </row>
    <row r="27" spans="1:2" ht="12.75">
      <c r="A27" s="49"/>
      <c r="B27" s="49"/>
    </row>
    <row r="28" spans="1:2" ht="12.75">
      <c r="A28" s="49"/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5">
      <c r="A58" s="50"/>
      <c r="B58" s="49"/>
    </row>
    <row r="60" ht="15">
      <c r="A60" s="35"/>
    </row>
  </sheetData>
  <sheetProtection/>
  <mergeCells count="2">
    <mergeCell ref="B2:H2"/>
    <mergeCell ref="D18:H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8">
      <selection activeCell="B2" sqref="B2"/>
    </sheetView>
  </sheetViews>
  <sheetFormatPr defaultColWidth="9.140625" defaultRowHeight="15"/>
  <cols>
    <col min="1" max="1" width="38.7109375" style="20" customWidth="1"/>
    <col min="2" max="10" width="9.57421875" style="20" bestFit="1" customWidth="1"/>
    <col min="11" max="16384" width="9.140625" style="20" customWidth="1"/>
  </cols>
  <sheetData>
    <row r="1" spans="1:12" ht="15.75" thickBot="1">
      <c r="A1" s="143" t="s">
        <v>147</v>
      </c>
      <c r="B1" s="144">
        <v>2000</v>
      </c>
      <c r="C1" s="144">
        <v>2001</v>
      </c>
      <c r="D1" s="144">
        <v>2002</v>
      </c>
      <c r="E1" s="144">
        <v>2003</v>
      </c>
      <c r="F1" s="144">
        <v>2004</v>
      </c>
      <c r="G1" s="144">
        <v>2005</v>
      </c>
      <c r="H1" s="144">
        <v>2006</v>
      </c>
      <c r="I1" s="144">
        <v>2007</v>
      </c>
      <c r="J1" s="144">
        <v>2008</v>
      </c>
      <c r="K1" s="144">
        <v>2009</v>
      </c>
      <c r="L1" s="145">
        <v>2010</v>
      </c>
    </row>
    <row r="2" spans="1:12" ht="15">
      <c r="A2" s="108" t="s">
        <v>149</v>
      </c>
      <c r="B2" s="208">
        <v>0.005969930999999998</v>
      </c>
      <c r="C2" s="208">
        <v>0.000788487</v>
      </c>
      <c r="D2" s="208">
        <v>0.000207345</v>
      </c>
      <c r="E2" s="208">
        <v>0.000251664</v>
      </c>
      <c r="F2" s="208">
        <v>0.003164775</v>
      </c>
      <c r="G2" s="208">
        <v>0.065797406</v>
      </c>
      <c r="H2" s="208">
        <v>0.001086063</v>
      </c>
      <c r="I2" s="208">
        <v>0.006870568</v>
      </c>
      <c r="J2" s="208">
        <v>0.009199601</v>
      </c>
      <c r="K2" s="208">
        <v>0.0005200000000000001</v>
      </c>
      <c r="L2" s="209">
        <v>0.03315200100000001</v>
      </c>
    </row>
    <row r="3" spans="1:12" ht="15" customHeight="1">
      <c r="A3" s="108" t="s">
        <v>148</v>
      </c>
      <c r="B3" s="208">
        <v>0.554</v>
      </c>
      <c r="C3" s="208">
        <v>0.569</v>
      </c>
      <c r="D3" s="208">
        <v>0.604</v>
      </c>
      <c r="E3" s="208">
        <v>0.631</v>
      </c>
      <c r="F3" s="208">
        <v>0.733</v>
      </c>
      <c r="G3" s="208">
        <v>0.912</v>
      </c>
      <c r="H3" s="208">
        <v>1.028</v>
      </c>
      <c r="I3" s="208">
        <v>1.466</v>
      </c>
      <c r="J3" s="208" t="s">
        <v>33</v>
      </c>
      <c r="K3" s="208" t="s">
        <v>33</v>
      </c>
      <c r="L3" s="210" t="s">
        <v>33</v>
      </c>
    </row>
    <row r="4" spans="1:12" ht="15">
      <c r="A4" s="108" t="s">
        <v>151</v>
      </c>
      <c r="B4" s="211">
        <v>0.016034432683691317</v>
      </c>
      <c r="C4" s="211">
        <v>0.02700869945529802</v>
      </c>
      <c r="D4" s="211">
        <v>0.03647947485022913</v>
      </c>
      <c r="E4" s="211">
        <v>0.05304203183197255</v>
      </c>
      <c r="F4" s="211">
        <v>0.019596694575074625</v>
      </c>
      <c r="G4" s="211">
        <v>0.020074465921427507</v>
      </c>
      <c r="H4" s="211">
        <v>0.00231</v>
      </c>
      <c r="I4" s="211">
        <v>0.005710000000000001</v>
      </c>
      <c r="J4" s="211">
        <v>0.10449573100000001</v>
      </c>
      <c r="K4" s="207">
        <v>0.01846</v>
      </c>
      <c r="L4" s="210">
        <v>0.011929173000000001</v>
      </c>
    </row>
    <row r="5" spans="1:13" ht="15.75" thickBot="1">
      <c r="A5" s="113" t="s">
        <v>150</v>
      </c>
      <c r="B5" s="212">
        <v>2.2400255673163088</v>
      </c>
      <c r="C5" s="212">
        <v>2.150811300544702</v>
      </c>
      <c r="D5" s="212">
        <v>1.969730525149771</v>
      </c>
      <c r="E5" s="212">
        <v>1.5728379681680276</v>
      </c>
      <c r="F5" s="212">
        <v>1.8784133054249252</v>
      </c>
      <c r="G5" s="212">
        <v>1.9877555340785724</v>
      </c>
      <c r="H5" s="212">
        <v>1.42477</v>
      </c>
      <c r="I5" s="212">
        <v>1.5924200000000002</v>
      </c>
      <c r="J5" s="212">
        <v>1.384404269</v>
      </c>
      <c r="K5" s="212">
        <v>1.14856</v>
      </c>
      <c r="L5" s="213" t="s">
        <v>33</v>
      </c>
      <c r="M5" s="32"/>
    </row>
    <row r="7" spans="1:14" ht="15">
      <c r="A7" s="229" t="s">
        <v>142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ht="15">
      <c r="N8" s="44"/>
    </row>
    <row r="11" ht="15">
      <c r="B11" t="s">
        <v>92</v>
      </c>
    </row>
    <row r="31" spans="1:12" ht="15">
      <c r="A31" s="127" t="s">
        <v>152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</row>
  </sheetData>
  <sheetProtection/>
  <mergeCells count="1">
    <mergeCell ref="A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28125" style="0" customWidth="1"/>
    <col min="8" max="8" width="18.421875" style="0" customWidth="1"/>
    <col min="9" max="9" width="20.57421875" style="0" customWidth="1"/>
    <col min="10" max="10" width="6.7109375" style="0" customWidth="1"/>
    <col min="11" max="11" width="19.8515625" style="0" customWidth="1"/>
    <col min="12" max="12" width="6.7109375" style="0" customWidth="1"/>
    <col min="13" max="13" width="19.57421875" style="0" customWidth="1"/>
    <col min="14" max="14" width="6.57421875" style="0" customWidth="1"/>
    <col min="15" max="15" width="19.57421875" style="0" customWidth="1"/>
    <col min="16" max="16" width="6.57421875" style="0" customWidth="1"/>
    <col min="17" max="17" width="13.421875" style="0" customWidth="1"/>
    <col min="18" max="18" width="5.8515625" style="0" customWidth="1"/>
    <col min="19" max="19" width="19.7109375" style="0" customWidth="1"/>
    <col min="20" max="20" width="6.421875" style="0" customWidth="1"/>
  </cols>
  <sheetData>
    <row r="1" ht="18.75">
      <c r="A1" s="104" t="s">
        <v>70</v>
      </c>
    </row>
    <row r="3" spans="1:18" ht="28.5" customHeight="1">
      <c r="A3" s="223" t="s">
        <v>97</v>
      </c>
      <c r="B3" s="223"/>
      <c r="C3" s="223"/>
      <c r="D3" s="223"/>
      <c r="E3" s="223"/>
      <c r="F3" s="223"/>
      <c r="G3" s="223"/>
      <c r="I3" s="230" t="s">
        <v>96</v>
      </c>
      <c r="J3" s="230"/>
      <c r="K3" s="230"/>
      <c r="L3" s="230"/>
      <c r="M3" s="230"/>
      <c r="N3" s="230"/>
      <c r="O3" s="230"/>
      <c r="P3" s="230"/>
      <c r="Q3" s="230"/>
      <c r="R3" s="25"/>
    </row>
    <row r="4" spans="1:20" ht="15.75" thickBot="1">
      <c r="A4" s="13" t="s">
        <v>11</v>
      </c>
      <c r="B4" s="13">
        <v>2005</v>
      </c>
      <c r="C4" s="13">
        <v>2006</v>
      </c>
      <c r="D4" s="13">
        <v>2007</v>
      </c>
      <c r="E4" s="13">
        <v>2008</v>
      </c>
      <c r="F4" s="13">
        <v>2009</v>
      </c>
      <c r="G4" s="13">
        <v>2010</v>
      </c>
      <c r="H4" s="52"/>
      <c r="I4" s="102">
        <v>2005</v>
      </c>
      <c r="J4" s="102" t="s">
        <v>95</v>
      </c>
      <c r="K4" s="102">
        <v>2006</v>
      </c>
      <c r="L4" s="102" t="s">
        <v>95</v>
      </c>
      <c r="M4" s="102">
        <v>2007</v>
      </c>
      <c r="N4" s="102" t="s">
        <v>95</v>
      </c>
      <c r="O4" s="102">
        <v>2008</v>
      </c>
      <c r="P4" s="102" t="s">
        <v>95</v>
      </c>
      <c r="Q4" s="102">
        <v>2009</v>
      </c>
      <c r="R4" s="102" t="s">
        <v>95</v>
      </c>
      <c r="S4" s="102">
        <v>2010</v>
      </c>
      <c r="T4" s="102" t="s">
        <v>95</v>
      </c>
    </row>
    <row r="5" spans="1:20" ht="28.5" customHeight="1">
      <c r="A5" s="6" t="s">
        <v>7</v>
      </c>
      <c r="B5" s="22">
        <v>0.10923351598389762</v>
      </c>
      <c r="C5" s="22">
        <v>0.2026585934701762</v>
      </c>
      <c r="D5" s="22">
        <v>0.8628126524619217</v>
      </c>
      <c r="E5" s="22">
        <v>0.6717248932861327</v>
      </c>
      <c r="F5" s="22"/>
      <c r="G5" s="22">
        <v>0.8606418960955027</v>
      </c>
      <c r="I5" s="88" t="s">
        <v>62</v>
      </c>
      <c r="J5" s="89">
        <v>7.187282000000001</v>
      </c>
      <c r="K5" s="90" t="s">
        <v>63</v>
      </c>
      <c r="L5" s="89">
        <v>0.5</v>
      </c>
      <c r="M5" s="88" t="s">
        <v>62</v>
      </c>
      <c r="N5" s="89">
        <v>5.928013</v>
      </c>
      <c r="O5" s="88" t="s">
        <v>62</v>
      </c>
      <c r="P5" s="89">
        <v>6.179601</v>
      </c>
      <c r="Q5" s="91" t="s">
        <v>5</v>
      </c>
      <c r="R5" s="92">
        <v>0.5</v>
      </c>
      <c r="S5" s="88" t="s">
        <v>62</v>
      </c>
      <c r="T5" s="89">
        <v>28.532001</v>
      </c>
    </row>
    <row r="6" spans="1:20" ht="15">
      <c r="A6" s="6" t="s">
        <v>31</v>
      </c>
      <c r="B6" s="22">
        <v>0.023385496382638555</v>
      </c>
      <c r="C6" s="22">
        <v>0.3185478190491712</v>
      </c>
      <c r="D6" s="22">
        <v>0.02802606713156758</v>
      </c>
      <c r="E6" s="22"/>
      <c r="F6" s="22"/>
      <c r="G6" s="22">
        <v>0.030164091754220208</v>
      </c>
      <c r="I6" s="53" t="s">
        <v>64</v>
      </c>
      <c r="J6" s="54">
        <v>5.5</v>
      </c>
      <c r="K6" s="4" t="s">
        <v>65</v>
      </c>
      <c r="L6" s="54">
        <v>0.345963</v>
      </c>
      <c r="M6" s="53" t="s">
        <v>5</v>
      </c>
      <c r="N6" s="54">
        <v>0.5</v>
      </c>
      <c r="O6" s="53" t="s">
        <v>66</v>
      </c>
      <c r="P6" s="54">
        <v>2</v>
      </c>
      <c r="Q6" s="53" t="s">
        <v>67</v>
      </c>
      <c r="R6" s="93">
        <v>0.02</v>
      </c>
      <c r="S6" s="53" t="s">
        <v>5</v>
      </c>
      <c r="T6" s="54">
        <v>1.5</v>
      </c>
    </row>
    <row r="7" spans="1:20" ht="30">
      <c r="A7" s="7" t="s">
        <v>8</v>
      </c>
      <c r="B7" s="22">
        <v>0.27551177321488934</v>
      </c>
      <c r="C7" s="22">
        <v>0.4787935874806526</v>
      </c>
      <c r="D7" s="22">
        <v>0.1091612804065108</v>
      </c>
      <c r="E7" s="22">
        <v>0.3282751067138673</v>
      </c>
      <c r="F7" s="22">
        <v>1</v>
      </c>
      <c r="G7" s="22">
        <v>0.10919401215027714</v>
      </c>
      <c r="I7" s="53" t="s">
        <v>70</v>
      </c>
      <c r="J7" s="54">
        <v>5.5</v>
      </c>
      <c r="K7" s="86" t="s">
        <v>62</v>
      </c>
      <c r="L7" s="54">
        <v>0.22010000000000002</v>
      </c>
      <c r="M7" s="53" t="s">
        <v>66</v>
      </c>
      <c r="N7" s="54">
        <v>0.25</v>
      </c>
      <c r="O7" s="53" t="s">
        <v>5</v>
      </c>
      <c r="P7" s="54">
        <v>0.5</v>
      </c>
      <c r="Q7" s="53"/>
      <c r="R7" s="4"/>
      <c r="S7" s="94" t="s">
        <v>81</v>
      </c>
      <c r="T7" s="54">
        <v>1</v>
      </c>
    </row>
    <row r="8" spans="1:20" ht="30">
      <c r="A8" s="8" t="s">
        <v>10</v>
      </c>
      <c r="B8" s="5"/>
      <c r="C8" s="23"/>
      <c r="D8" s="23">
        <v>0.07277418693767386</v>
      </c>
      <c r="E8" s="23">
        <v>0.16556291390728478</v>
      </c>
      <c r="F8" s="23">
        <v>0.9615384615384615</v>
      </c>
      <c r="G8" s="23">
        <v>0.4143646408839779</v>
      </c>
      <c r="I8" s="53" t="s">
        <v>63</v>
      </c>
      <c r="J8" s="54">
        <v>2</v>
      </c>
      <c r="K8" s="4" t="s">
        <v>67</v>
      </c>
      <c r="L8" s="95">
        <v>0.02</v>
      </c>
      <c r="M8" s="94" t="s">
        <v>69</v>
      </c>
      <c r="N8" s="54">
        <v>0.192555</v>
      </c>
      <c r="O8" s="53" t="s">
        <v>70</v>
      </c>
      <c r="P8" s="54">
        <v>0.5</v>
      </c>
      <c r="Q8" s="53"/>
      <c r="R8" s="4"/>
      <c r="S8" s="53" t="s">
        <v>66</v>
      </c>
      <c r="T8" s="54">
        <v>1</v>
      </c>
    </row>
    <row r="9" spans="1:20" ht="15">
      <c r="A9" s="5" t="s">
        <v>9</v>
      </c>
      <c r="B9" s="22">
        <v>0.5918692144185745</v>
      </c>
      <c r="C9" s="23"/>
      <c r="D9" s="23"/>
      <c r="E9" s="23"/>
      <c r="F9" s="23"/>
      <c r="I9" s="53" t="s">
        <v>68</v>
      </c>
      <c r="J9" s="54">
        <v>1.562</v>
      </c>
      <c r="K9" s="4"/>
      <c r="L9" s="96"/>
      <c r="M9" s="53"/>
      <c r="N9" s="54"/>
      <c r="O9" s="53" t="s">
        <v>67</v>
      </c>
      <c r="P9" s="95">
        <v>0.02</v>
      </c>
      <c r="Q9" s="53"/>
      <c r="R9" s="4"/>
      <c r="S9" s="53" t="s">
        <v>64</v>
      </c>
      <c r="T9" s="54">
        <v>0.5</v>
      </c>
    </row>
    <row r="10" spans="9:20" ht="30">
      <c r="I10" s="94" t="s">
        <v>72</v>
      </c>
      <c r="J10" s="54">
        <v>1.34529</v>
      </c>
      <c r="K10" s="4"/>
      <c r="L10" s="96"/>
      <c r="M10" s="53"/>
      <c r="N10" s="54"/>
      <c r="O10" s="53"/>
      <c r="P10" s="96"/>
      <c r="Q10" s="53"/>
      <c r="R10" s="4"/>
      <c r="S10" s="53" t="s">
        <v>68</v>
      </c>
      <c r="T10" s="54">
        <v>0.5</v>
      </c>
    </row>
    <row r="11" spans="8:20" ht="15">
      <c r="H11" s="103"/>
      <c r="I11" s="53" t="s">
        <v>73</v>
      </c>
      <c r="J11" s="54">
        <v>1</v>
      </c>
      <c r="K11" s="4"/>
      <c r="L11" s="96"/>
      <c r="M11" s="53"/>
      <c r="N11" s="96"/>
      <c r="O11" s="53"/>
      <c r="P11" s="96"/>
      <c r="Q11" s="53"/>
      <c r="R11" s="4"/>
      <c r="S11" s="53" t="s">
        <v>73</v>
      </c>
      <c r="T11" s="54">
        <v>0.1</v>
      </c>
    </row>
    <row r="12" spans="9:20" ht="15">
      <c r="I12" s="53" t="s">
        <v>66</v>
      </c>
      <c r="J12" s="97">
        <v>1</v>
      </c>
      <c r="K12" s="4"/>
      <c r="L12" s="96"/>
      <c r="M12" s="53"/>
      <c r="N12" s="96"/>
      <c r="O12" s="53"/>
      <c r="P12" s="96"/>
      <c r="Q12" s="53"/>
      <c r="R12" s="4"/>
      <c r="S12" s="53" t="s">
        <v>67</v>
      </c>
      <c r="T12" s="95">
        <v>0.02</v>
      </c>
    </row>
    <row r="13" spans="9:20" ht="15">
      <c r="I13" s="53" t="s">
        <v>67</v>
      </c>
      <c r="J13" s="54">
        <v>0.56598</v>
      </c>
      <c r="K13" s="4"/>
      <c r="L13" s="96"/>
      <c r="M13" s="53"/>
      <c r="N13" s="96"/>
      <c r="O13" s="53"/>
      <c r="P13" s="96"/>
      <c r="Q13" s="53"/>
      <c r="R13" s="4"/>
      <c r="S13" s="53"/>
      <c r="T13" s="96"/>
    </row>
    <row r="14" spans="9:20" ht="15.75" thickBot="1">
      <c r="I14" s="98" t="s">
        <v>71</v>
      </c>
      <c r="J14" s="99">
        <v>0.5</v>
      </c>
      <c r="K14" s="100"/>
      <c r="L14" s="101"/>
      <c r="M14" s="98"/>
      <c r="N14" s="101"/>
      <c r="O14" s="98"/>
      <c r="P14" s="101"/>
      <c r="Q14" s="98"/>
      <c r="R14" s="100"/>
      <c r="S14" s="98"/>
      <c r="T14" s="101"/>
    </row>
    <row r="17" spans="9:13" ht="15">
      <c r="I17" s="33"/>
      <c r="J17" s="33"/>
      <c r="K17" s="33"/>
      <c r="L17" s="33"/>
      <c r="M17" s="33"/>
    </row>
    <row r="18" spans="9:13" ht="15">
      <c r="I18" s="33"/>
      <c r="J18" s="33"/>
      <c r="K18" s="33"/>
      <c r="L18" s="33"/>
      <c r="M18" s="33"/>
    </row>
    <row r="19" spans="9:13" ht="15">
      <c r="I19" s="33"/>
      <c r="J19" s="33"/>
      <c r="K19" s="33"/>
      <c r="L19" s="33"/>
      <c r="M19" s="33"/>
    </row>
  </sheetData>
  <sheetProtection/>
  <mergeCells count="2">
    <mergeCell ref="I3:Q3"/>
    <mergeCell ref="A3:G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12" bestFit="1" customWidth="1"/>
    <col min="2" max="9" width="9.140625" style="12" customWidth="1"/>
    <col min="10" max="10" width="17.421875" style="12" customWidth="1"/>
    <col min="11" max="16384" width="9.140625" style="12" customWidth="1"/>
  </cols>
  <sheetData>
    <row r="1" ht="18.75">
      <c r="A1" s="105" t="s">
        <v>102</v>
      </c>
    </row>
    <row r="2" ht="15.75" thickBot="1"/>
    <row r="3" spans="1:9" ht="15.75" thickBot="1">
      <c r="A3" s="143" t="s">
        <v>60</v>
      </c>
      <c r="B3" s="163">
        <v>2005</v>
      </c>
      <c r="C3" s="163">
        <v>2006</v>
      </c>
      <c r="D3" s="163">
        <v>2007</v>
      </c>
      <c r="E3" s="163">
        <v>2008</v>
      </c>
      <c r="F3" s="163">
        <v>2009</v>
      </c>
      <c r="G3" s="164">
        <v>2010</v>
      </c>
      <c r="H3" s="4"/>
      <c r="I3" s="4"/>
    </row>
    <row r="4" spans="1:16" ht="15">
      <c r="A4" s="203" t="s">
        <v>13</v>
      </c>
      <c r="B4" s="55">
        <v>44.656031</v>
      </c>
      <c r="C4" s="51">
        <v>0.0201</v>
      </c>
      <c r="D4" s="55">
        <v>5.820568</v>
      </c>
      <c r="E4" s="55">
        <v>5.679601</v>
      </c>
      <c r="F4" s="55"/>
      <c r="G4" s="96"/>
      <c r="H4" s="24"/>
      <c r="I4" s="4"/>
      <c r="K4" s="10"/>
      <c r="L4" s="56"/>
      <c r="M4" s="56"/>
      <c r="N4" s="56"/>
      <c r="O4" s="56"/>
      <c r="P4" s="56"/>
    </row>
    <row r="5" spans="1:16" ht="15">
      <c r="A5" s="203" t="s">
        <v>6</v>
      </c>
      <c r="B5" s="55">
        <v>3.99998</v>
      </c>
      <c r="C5" s="55">
        <v>0.345963</v>
      </c>
      <c r="D5" s="55">
        <v>0.25</v>
      </c>
      <c r="E5" s="55">
        <v>2</v>
      </c>
      <c r="F5" s="55"/>
      <c r="G5" s="54">
        <v>0.5</v>
      </c>
      <c r="H5" s="4"/>
      <c r="I5" s="4"/>
      <c r="K5" s="10"/>
      <c r="L5" s="56"/>
      <c r="M5" s="56"/>
      <c r="N5" s="56"/>
      <c r="O5" s="56"/>
      <c r="P5" s="56"/>
    </row>
    <row r="6" spans="1:16" ht="15">
      <c r="A6" s="203" t="s">
        <v>14</v>
      </c>
      <c r="B6" s="55">
        <v>5.096979</v>
      </c>
      <c r="C6" s="55"/>
      <c r="D6" s="55"/>
      <c r="E6" s="55">
        <v>1</v>
      </c>
      <c r="F6" s="55"/>
      <c r="G6" s="54">
        <v>2.743171</v>
      </c>
      <c r="H6" s="4"/>
      <c r="I6" s="4"/>
      <c r="K6" s="10"/>
      <c r="L6" s="56"/>
      <c r="M6" s="56"/>
      <c r="N6" s="56"/>
      <c r="O6" s="56"/>
      <c r="P6" s="56"/>
    </row>
    <row r="7" spans="1:16" ht="15">
      <c r="A7" s="53" t="s">
        <v>154</v>
      </c>
      <c r="B7" s="154">
        <v>1.06598</v>
      </c>
      <c r="C7" s="154">
        <v>0.02</v>
      </c>
      <c r="D7" s="55"/>
      <c r="E7" s="154">
        <v>0.02</v>
      </c>
      <c r="F7" s="51">
        <v>0.02</v>
      </c>
      <c r="G7" s="54">
        <v>0.52</v>
      </c>
      <c r="H7" s="24"/>
      <c r="I7" s="24"/>
      <c r="K7" s="10"/>
      <c r="N7" s="56"/>
      <c r="P7" s="56"/>
    </row>
    <row r="8" spans="1:16" ht="15">
      <c r="A8" s="203" t="s">
        <v>61</v>
      </c>
      <c r="B8" s="55"/>
      <c r="C8" s="55">
        <v>0.5</v>
      </c>
      <c r="D8" s="55"/>
      <c r="E8" s="55"/>
      <c r="F8" s="55"/>
      <c r="G8" s="54"/>
      <c r="H8" s="24"/>
      <c r="K8" s="10"/>
      <c r="L8" s="56"/>
      <c r="M8" s="56"/>
      <c r="N8" s="56"/>
      <c r="O8" s="56"/>
      <c r="P8" s="56"/>
    </row>
    <row r="9" spans="1:11" ht="15">
      <c r="A9" s="203" t="s">
        <v>79</v>
      </c>
      <c r="B9" s="55"/>
      <c r="C9" s="55"/>
      <c r="D9" s="55"/>
      <c r="E9" s="55"/>
      <c r="F9" s="55"/>
      <c r="G9" s="54">
        <v>1.47929</v>
      </c>
      <c r="H9" s="24"/>
      <c r="K9" s="10"/>
    </row>
    <row r="10" spans="1:10" ht="15">
      <c r="A10" s="203" t="s">
        <v>80</v>
      </c>
      <c r="B10" s="150">
        <v>2.375</v>
      </c>
      <c r="C10" s="55"/>
      <c r="D10" s="55"/>
      <c r="E10" s="55"/>
      <c r="F10" s="55"/>
      <c r="G10" s="54">
        <v>0.5</v>
      </c>
      <c r="H10" s="24"/>
      <c r="J10" s="4"/>
    </row>
    <row r="11" spans="1:16" ht="15.75" thickBot="1">
      <c r="A11" s="98" t="s">
        <v>155</v>
      </c>
      <c r="B11" s="159">
        <v>8.603435999999995</v>
      </c>
      <c r="C11" s="204">
        <v>0.19999999999999998</v>
      </c>
      <c r="D11" s="204">
        <v>0.7999999999999998</v>
      </c>
      <c r="E11" s="204">
        <v>0.49999999999999956</v>
      </c>
      <c r="F11" s="204">
        <v>0.5</v>
      </c>
      <c r="G11" s="99">
        <v>27.40954</v>
      </c>
      <c r="I11" s="58"/>
      <c r="J11" s="50"/>
      <c r="K11" s="57"/>
      <c r="M11" s="56"/>
      <c r="N11" s="56"/>
      <c r="O11" s="56"/>
      <c r="P11" s="56"/>
    </row>
    <row r="12" spans="1:16" ht="15">
      <c r="A12" s="5"/>
      <c r="B12" s="9"/>
      <c r="C12" s="9"/>
      <c r="D12" s="9"/>
      <c r="E12" s="9"/>
      <c r="F12" s="9"/>
      <c r="G12" s="52"/>
      <c r="K12" s="57"/>
      <c r="L12" s="57"/>
      <c r="M12" s="57"/>
      <c r="N12" s="57"/>
      <c r="O12" s="57"/>
      <c r="P12" s="57"/>
    </row>
    <row r="13" spans="1:9" ht="15">
      <c r="A13" s="231" t="s">
        <v>143</v>
      </c>
      <c r="B13" s="231"/>
      <c r="E13" s="56"/>
      <c r="F13" s="56"/>
      <c r="G13" s="56"/>
      <c r="H13" s="56"/>
      <c r="I13" s="56"/>
    </row>
    <row r="14" spans="1:8" ht="15">
      <c r="A14" s="10"/>
      <c r="B14" s="11"/>
      <c r="C14" s="11"/>
      <c r="D14" s="11"/>
      <c r="E14" s="11"/>
      <c r="F14" s="11"/>
      <c r="H14" s="24"/>
    </row>
    <row r="15" spans="1:6" ht="15">
      <c r="A15" s="10"/>
      <c r="B15" s="11"/>
      <c r="C15" s="11"/>
      <c r="D15" s="11"/>
      <c r="E15" s="11"/>
      <c r="F15" s="11"/>
    </row>
    <row r="16" spans="1:8" ht="15">
      <c r="A16" s="61"/>
      <c r="H16" s="24"/>
    </row>
    <row r="29" spans="1:4" ht="15">
      <c r="A29" s="232" t="s">
        <v>144</v>
      </c>
      <c r="B29" s="232"/>
      <c r="C29" s="232"/>
      <c r="D29" s="232"/>
    </row>
  </sheetData>
  <sheetProtection/>
  <mergeCells count="2">
    <mergeCell ref="A13:B13"/>
    <mergeCell ref="A29:D2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1.7109375" style="0" customWidth="1"/>
  </cols>
  <sheetData>
    <row r="1" ht="18.75">
      <c r="A1" s="104" t="s">
        <v>103</v>
      </c>
    </row>
    <row r="2" ht="15.75" thickBot="1"/>
    <row r="3" spans="1:5" ht="15.75" thickBot="1">
      <c r="A3" s="143" t="s">
        <v>95</v>
      </c>
      <c r="B3" s="144">
        <v>2007</v>
      </c>
      <c r="C3" s="144">
        <v>2008</v>
      </c>
      <c r="D3" s="144">
        <v>2009</v>
      </c>
      <c r="E3" s="145">
        <v>2010</v>
      </c>
    </row>
    <row r="4" spans="1:5" ht="15">
      <c r="A4" s="108" t="s">
        <v>5</v>
      </c>
      <c r="B4" s="59">
        <v>0.5</v>
      </c>
      <c r="C4" s="59">
        <v>0.5</v>
      </c>
      <c r="D4" s="59">
        <v>0.5</v>
      </c>
      <c r="E4" s="97">
        <v>1.5</v>
      </c>
    </row>
    <row r="5" spans="1:5" ht="15.75" thickBot="1">
      <c r="A5" s="113" t="s">
        <v>19</v>
      </c>
      <c r="B5" s="205">
        <v>1</v>
      </c>
      <c r="C5" s="205">
        <v>1</v>
      </c>
      <c r="D5" s="205">
        <v>1</v>
      </c>
      <c r="E5" s="206">
        <v>1</v>
      </c>
    </row>
    <row r="7" spans="1:10" ht="15">
      <c r="A7" s="229" t="s">
        <v>153</v>
      </c>
      <c r="B7" s="229"/>
      <c r="C7" s="229"/>
      <c r="D7" s="229"/>
      <c r="E7" s="229"/>
      <c r="F7" s="229"/>
      <c r="G7" s="229"/>
      <c r="H7" s="229"/>
      <c r="I7" s="229"/>
      <c r="J7" s="229"/>
    </row>
    <row r="23" spans="1:5" ht="15">
      <c r="A23" s="233" t="s">
        <v>145</v>
      </c>
      <c r="B23" s="233"/>
      <c r="C23" s="233"/>
      <c r="D23" s="233"/>
      <c r="E23" s="233"/>
    </row>
  </sheetData>
  <sheetProtection/>
  <mergeCells count="2">
    <mergeCell ref="A23:E23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4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8.8515625" style="5" customWidth="1"/>
    <col min="2" max="2" width="11.8515625" style="5" bestFit="1" customWidth="1"/>
    <col min="3" max="5" width="12.57421875" style="5" customWidth="1"/>
    <col min="6" max="12" width="9.57421875" style="5" customWidth="1"/>
    <col min="13" max="16384" width="9.140625" style="5" customWidth="1"/>
  </cols>
  <sheetData>
    <row r="1" ht="13.5" thickBot="1"/>
    <row r="2" spans="1:12" ht="54" customHeight="1" thickBot="1">
      <c r="A2" s="218"/>
      <c r="B2" s="138">
        <v>2000</v>
      </c>
      <c r="C2" s="138">
        <v>2001</v>
      </c>
      <c r="D2" s="138">
        <v>2002</v>
      </c>
      <c r="E2" s="138">
        <v>2003</v>
      </c>
      <c r="F2" s="138">
        <v>2004</v>
      </c>
      <c r="G2" s="138">
        <v>2005</v>
      </c>
      <c r="H2" s="138">
        <v>2006</v>
      </c>
      <c r="I2" s="138">
        <v>2007</v>
      </c>
      <c r="J2" s="138">
        <v>2008</v>
      </c>
      <c r="K2" s="138">
        <v>2009</v>
      </c>
      <c r="L2" s="139">
        <v>2010</v>
      </c>
    </row>
    <row r="3" spans="1:19" ht="12.75">
      <c r="A3" s="214" t="s">
        <v>17</v>
      </c>
      <c r="B3" s="7"/>
      <c r="C3" s="215"/>
      <c r="D3" s="215">
        <v>0.096772</v>
      </c>
      <c r="E3" s="215"/>
      <c r="F3" s="215"/>
      <c r="G3" s="215">
        <v>17.81198</v>
      </c>
      <c r="H3" s="215"/>
      <c r="I3" s="215">
        <v>0.25</v>
      </c>
      <c r="J3" s="215">
        <v>0.5</v>
      </c>
      <c r="K3" s="215"/>
      <c r="L3" s="216">
        <v>2.2</v>
      </c>
      <c r="S3" s="9"/>
    </row>
    <row r="4" spans="1:19" ht="13.5" thickBot="1">
      <c r="A4" s="217" t="s">
        <v>87</v>
      </c>
      <c r="B4" s="116">
        <v>5.969930999999998</v>
      </c>
      <c r="C4" s="116">
        <v>0.788487</v>
      </c>
      <c r="D4" s="116">
        <v>0.110573</v>
      </c>
      <c r="E4" s="116">
        <v>0.251664</v>
      </c>
      <c r="F4" s="116">
        <v>3.1647749999999997</v>
      </c>
      <c r="G4" s="116">
        <v>47.98542600000001</v>
      </c>
      <c r="H4" s="116">
        <v>1.086063</v>
      </c>
      <c r="I4" s="116">
        <v>6.620568</v>
      </c>
      <c r="J4" s="116">
        <v>8.699601</v>
      </c>
      <c r="K4" s="116">
        <v>0.52</v>
      </c>
      <c r="L4" s="117">
        <v>30.952001000000006</v>
      </c>
      <c r="S4" s="9"/>
    </row>
    <row r="6" spans="1:7" ht="15">
      <c r="A6" s="121" t="s">
        <v>146</v>
      </c>
      <c r="B6" s="121"/>
      <c r="C6" s="121"/>
      <c r="D6" s="121"/>
      <c r="E6" s="121"/>
      <c r="F6" s="121"/>
      <c r="G6" s="121"/>
    </row>
    <row r="7" spans="13:19" ht="12.75">
      <c r="M7" s="22"/>
      <c r="R7" s="22"/>
      <c r="S7" s="22"/>
    </row>
    <row r="9" ht="17.25" customHeight="1"/>
    <row r="12" ht="12.75">
      <c r="D12" s="40"/>
    </row>
    <row r="21" ht="12.75">
      <c r="R21" s="22"/>
    </row>
    <row r="29" spans="1:4" ht="12.75">
      <c r="A29" s="222" t="s">
        <v>129</v>
      </c>
      <c r="B29" s="222"/>
      <c r="C29" s="222"/>
      <c r="D29" s="222"/>
    </row>
    <row r="30" spans="1:4" s="57" customFormat="1" ht="12.75">
      <c r="A30" s="202"/>
      <c r="B30" s="202"/>
      <c r="C30" s="202"/>
      <c r="D30" s="202"/>
    </row>
    <row r="31" spans="1:4" s="57" customFormat="1" ht="12.75">
      <c r="A31" s="202"/>
      <c r="B31" s="202"/>
      <c r="C31" s="202"/>
      <c r="D31" s="202"/>
    </row>
    <row r="32" spans="1:4" s="57" customFormat="1" ht="12.75">
      <c r="A32" s="202"/>
      <c r="B32" s="202"/>
      <c r="C32" s="202"/>
      <c r="D32" s="202"/>
    </row>
    <row r="33" spans="1:4" s="57" customFormat="1" ht="12.75">
      <c r="A33" s="202"/>
      <c r="B33" s="202"/>
      <c r="C33" s="202"/>
      <c r="D33" s="202"/>
    </row>
    <row r="34" spans="1:4" s="57" customFormat="1" ht="12.75">
      <c r="A34" s="202"/>
      <c r="B34" s="202"/>
      <c r="C34" s="202"/>
      <c r="D34" s="202"/>
    </row>
    <row r="37" spans="1:5" ht="15">
      <c r="A37" s="234" t="s">
        <v>100</v>
      </c>
      <c r="B37" s="234"/>
      <c r="C37" s="234"/>
      <c r="D37" s="234"/>
      <c r="E37" s="234"/>
    </row>
    <row r="38" spans="1:5" ht="51">
      <c r="A38" s="13" t="s">
        <v>84</v>
      </c>
      <c r="B38" s="14" t="s">
        <v>43</v>
      </c>
      <c r="C38" s="14" t="s">
        <v>15</v>
      </c>
      <c r="D38" s="14" t="s">
        <v>16</v>
      </c>
      <c r="E38" s="14" t="s">
        <v>44</v>
      </c>
    </row>
    <row r="39" spans="1:5" ht="30">
      <c r="A39" s="219" t="s">
        <v>37</v>
      </c>
      <c r="B39" s="62">
        <v>0.096772</v>
      </c>
      <c r="C39" s="82">
        <v>1780.509639</v>
      </c>
      <c r="D39" s="63">
        <f>B39/1196.693956</f>
        <v>8.086612246581781E-05</v>
      </c>
      <c r="E39" s="60">
        <v>0.328</v>
      </c>
    </row>
    <row r="40" spans="1:5" ht="15">
      <c r="A40" s="220" t="s">
        <v>38</v>
      </c>
      <c r="B40" s="21">
        <v>17.249979999999997</v>
      </c>
      <c r="C40" s="83">
        <v>1409.095486</v>
      </c>
      <c r="D40" s="60">
        <f>B40/1247.633523</f>
        <v>0.013826159430632739</v>
      </c>
      <c r="E40" s="60">
        <v>0.115</v>
      </c>
    </row>
    <row r="41" spans="1:5" ht="15">
      <c r="A41" s="220" t="s">
        <v>39</v>
      </c>
      <c r="B41" s="21">
        <v>0.562</v>
      </c>
      <c r="C41" s="64">
        <v>561.321321</v>
      </c>
      <c r="D41" s="60">
        <f>B41/367.68984</f>
        <v>0.0015284621408086774</v>
      </c>
      <c r="E41" s="60">
        <v>0.345</v>
      </c>
    </row>
    <row r="42" spans="1:5" ht="15">
      <c r="A42" s="220" t="s">
        <v>40</v>
      </c>
      <c r="B42" s="21">
        <v>0.25</v>
      </c>
      <c r="C42" s="64">
        <v>145.242337</v>
      </c>
      <c r="D42" s="60">
        <f>B42/116.823032</f>
        <v>0.0021399889706680444</v>
      </c>
      <c r="E42" s="60">
        <v>0.196</v>
      </c>
    </row>
    <row r="43" spans="1:5" ht="15">
      <c r="A43" s="220" t="s">
        <v>41</v>
      </c>
      <c r="B43" s="21">
        <v>0.5</v>
      </c>
      <c r="C43" s="64">
        <v>662.543578</v>
      </c>
      <c r="D43" s="60">
        <f>B43/476.455879</f>
        <v>0.0010494151127894888</v>
      </c>
      <c r="E43" s="60">
        <v>0.281</v>
      </c>
    </row>
    <row r="44" spans="1:5" ht="30">
      <c r="A44" s="39" t="s">
        <v>85</v>
      </c>
      <c r="B44" s="20">
        <v>1.7</v>
      </c>
      <c r="C44" s="84">
        <v>1502</v>
      </c>
      <c r="D44" s="60">
        <f>B44/1076</f>
        <v>0.0015799256505576208</v>
      </c>
      <c r="E44" s="60">
        <v>0.281</v>
      </c>
    </row>
    <row r="45" spans="1:5" ht="15">
      <c r="A45" s="39" t="s">
        <v>82</v>
      </c>
      <c r="B45" s="20">
        <v>0.5</v>
      </c>
      <c r="C45" s="64">
        <v>775</v>
      </c>
      <c r="D45" s="60">
        <f>B45/350.8</f>
        <v>0.0014253135689851768</v>
      </c>
      <c r="E45" s="60">
        <v>0.506</v>
      </c>
    </row>
    <row r="46" spans="1:5" ht="12.75">
      <c r="A46" s="15" t="s">
        <v>83</v>
      </c>
      <c r="B46" s="38"/>
      <c r="C46" s="85"/>
      <c r="D46" s="37"/>
      <c r="E46" s="37"/>
    </row>
    <row r="47" spans="1:5" ht="15">
      <c r="A47" s="221" t="s">
        <v>42</v>
      </c>
      <c r="B47" s="64">
        <v>0.345963</v>
      </c>
      <c r="C47" s="64">
        <v>350.735786</v>
      </c>
      <c r="D47" s="60">
        <v>0.0013724200211971125</v>
      </c>
      <c r="E47" s="65">
        <v>0.2812753672076108</v>
      </c>
    </row>
  </sheetData>
  <sheetProtection/>
  <mergeCells count="2">
    <mergeCell ref="A37:E37"/>
    <mergeCell ref="A29:D2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89.421875" style="0" customWidth="1"/>
    <col min="2" max="2" width="9.57421875" style="0" bestFit="1" customWidth="1"/>
    <col min="3" max="3" width="11.7109375" style="0" bestFit="1" customWidth="1"/>
    <col min="4" max="4" width="16.00390625" style="0" bestFit="1" customWidth="1"/>
  </cols>
  <sheetData>
    <row r="1" spans="1:4" ht="15">
      <c r="A1" s="229" t="s">
        <v>99</v>
      </c>
      <c r="B1" s="229"/>
      <c r="C1" s="229"/>
      <c r="D1" s="229"/>
    </row>
    <row r="2" spans="1:4" ht="15">
      <c r="A2" s="1" t="s">
        <v>98</v>
      </c>
      <c r="B2" s="1">
        <v>2009</v>
      </c>
      <c r="C2" s="66" t="s">
        <v>28</v>
      </c>
      <c r="D2" s="66" t="s">
        <v>29</v>
      </c>
    </row>
    <row r="3" spans="1:4" ht="15">
      <c r="A3" s="67" t="s">
        <v>27</v>
      </c>
      <c r="B3" s="19">
        <v>13</v>
      </c>
      <c r="C3" s="26">
        <v>225</v>
      </c>
      <c r="D3" s="30">
        <f aca="true" t="shared" si="0" ref="D3:D16">B3/C3</f>
        <v>0.057777777777777775</v>
      </c>
    </row>
    <row r="4" spans="1:4" ht="15">
      <c r="A4" s="67" t="s">
        <v>45</v>
      </c>
      <c r="B4" s="19">
        <v>145</v>
      </c>
      <c r="C4" s="26">
        <v>8879</v>
      </c>
      <c r="D4" s="30">
        <f t="shared" si="0"/>
        <v>0.016330667868003152</v>
      </c>
    </row>
    <row r="5" spans="1:4" ht="15">
      <c r="A5" s="68" t="s">
        <v>30</v>
      </c>
      <c r="B5" s="19">
        <v>234</v>
      </c>
      <c r="C5" s="26">
        <v>18434</v>
      </c>
      <c r="D5" s="30">
        <f t="shared" si="0"/>
        <v>0.012693935119887164</v>
      </c>
    </row>
    <row r="6" spans="1:4" ht="15">
      <c r="A6" s="69" t="s">
        <v>46</v>
      </c>
      <c r="B6" s="19">
        <v>323</v>
      </c>
      <c r="C6" s="26">
        <v>10667</v>
      </c>
      <c r="D6" s="30">
        <f t="shared" si="0"/>
        <v>0.030280303740508108</v>
      </c>
    </row>
    <row r="7" spans="1:5" ht="15">
      <c r="A7" s="69" t="s">
        <v>20</v>
      </c>
      <c r="B7" s="19">
        <v>343</v>
      </c>
      <c r="C7" s="26">
        <v>12543</v>
      </c>
      <c r="D7" s="30">
        <f t="shared" si="0"/>
        <v>0.02734593000079726</v>
      </c>
      <c r="E7" s="29"/>
    </row>
    <row r="8" spans="1:4" ht="15">
      <c r="A8" s="20" t="s">
        <v>21</v>
      </c>
      <c r="B8" s="19">
        <v>2</v>
      </c>
      <c r="C8" s="26">
        <v>308</v>
      </c>
      <c r="D8" s="30">
        <f t="shared" si="0"/>
        <v>0.006493506493506494</v>
      </c>
    </row>
    <row r="9" spans="1:4" ht="15">
      <c r="A9" s="20" t="s">
        <v>22</v>
      </c>
      <c r="B9" s="19">
        <v>18</v>
      </c>
      <c r="C9" s="26">
        <v>1939</v>
      </c>
      <c r="D9" s="30">
        <f t="shared" si="0"/>
        <v>0.009283135636926251</v>
      </c>
    </row>
    <row r="10" spans="1:4" ht="15">
      <c r="A10" s="20" t="s">
        <v>23</v>
      </c>
      <c r="B10" s="19">
        <v>578</v>
      </c>
      <c r="C10" s="26">
        <v>12708</v>
      </c>
      <c r="D10" s="30">
        <f t="shared" si="0"/>
        <v>0.0454831602140384</v>
      </c>
    </row>
    <row r="11" spans="1:4" ht="15">
      <c r="A11" s="70" t="s">
        <v>24</v>
      </c>
      <c r="B11" s="19">
        <v>476</v>
      </c>
      <c r="C11" s="26">
        <v>9933</v>
      </c>
      <c r="D11" s="30">
        <f t="shared" si="0"/>
        <v>0.04792107117688513</v>
      </c>
    </row>
    <row r="12" spans="1:4" ht="15">
      <c r="A12" s="70" t="s">
        <v>47</v>
      </c>
      <c r="B12" s="19">
        <v>23</v>
      </c>
      <c r="C12" s="26">
        <v>1575</v>
      </c>
      <c r="D12" s="30">
        <f t="shared" si="0"/>
        <v>0.014603174603174604</v>
      </c>
    </row>
    <row r="13" spans="1:4" ht="15">
      <c r="A13" s="20" t="s">
        <v>25</v>
      </c>
      <c r="B13" s="19">
        <v>8</v>
      </c>
      <c r="C13" s="26">
        <v>9153</v>
      </c>
      <c r="D13" s="30">
        <f t="shared" si="0"/>
        <v>0.0008740303725554463</v>
      </c>
    </row>
    <row r="14" spans="1:4" ht="15">
      <c r="A14" s="20" t="s">
        <v>48</v>
      </c>
      <c r="B14" s="19">
        <v>4</v>
      </c>
      <c r="C14" s="26">
        <v>154</v>
      </c>
      <c r="D14" s="30">
        <f t="shared" si="0"/>
        <v>0.025974025974025976</v>
      </c>
    </row>
    <row r="15" spans="1:4" ht="15">
      <c r="A15" s="20" t="s">
        <v>26</v>
      </c>
      <c r="B15" s="19">
        <f>SUM(B3:B14)</f>
        <v>2167</v>
      </c>
      <c r="C15" s="19">
        <f>SUM(C3:C14)</f>
        <v>86518</v>
      </c>
      <c r="D15" s="30">
        <f t="shared" si="0"/>
        <v>0.025046811068217018</v>
      </c>
    </row>
    <row r="16" spans="1:4" ht="15">
      <c r="A16" s="25" t="s">
        <v>12</v>
      </c>
      <c r="B16" s="27">
        <f>SUM(B3:B14)</f>
        <v>2167</v>
      </c>
      <c r="C16" s="27">
        <f>SUM(C3:C14)</f>
        <v>86518</v>
      </c>
      <c r="D16" s="28">
        <f t="shared" si="0"/>
        <v>0.025046811068217018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LisaW</dc:creator>
  <cp:keywords/>
  <dc:description/>
  <cp:lastModifiedBy>Hannah Sweeney</cp:lastModifiedBy>
  <dcterms:created xsi:type="dcterms:W3CDTF">2010-05-17T11:22:25Z</dcterms:created>
  <dcterms:modified xsi:type="dcterms:W3CDTF">2011-02-02T13:51:11Z</dcterms:modified>
  <cp:category/>
  <cp:version/>
  <cp:contentType/>
  <cp:contentStatus/>
</cp:coreProperties>
</file>